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1240" windowHeight="15990" activeTab="0"/>
  </bookViews>
  <sheets>
    <sheet name="関数１" sheetId="1" r:id="rId1"/>
    <sheet name="関数1練習1" sheetId="2" r:id="rId2"/>
    <sheet name="関数1練習2" sheetId="3" r:id="rId3"/>
    <sheet name="関数2" sheetId="4" r:id="rId4"/>
    <sheet name="関数2練習問題" sheetId="5" r:id="rId5"/>
    <sheet name="関数3" sheetId="6" r:id="rId6"/>
    <sheet name="関数3練習1" sheetId="7" r:id="rId7"/>
    <sheet name="関数3練習2" sheetId="8" r:id="rId8"/>
    <sheet name="関数3練習3" sheetId="9" r:id="rId9"/>
  </sheets>
  <definedNames/>
  <calcPr fullCalcOnLoad="1"/>
</workbook>
</file>

<file path=xl/sharedStrings.xml><?xml version="1.0" encoding="utf-8"?>
<sst xmlns="http://schemas.openxmlformats.org/spreadsheetml/2006/main" count="287" uniqueCount="106">
  <si>
    <t>科目</t>
  </si>
  <si>
    <t>点数</t>
  </si>
  <si>
    <t>国語</t>
  </si>
  <si>
    <t>数学</t>
  </si>
  <si>
    <t>理科</t>
  </si>
  <si>
    <t>社会</t>
  </si>
  <si>
    <t>合計</t>
  </si>
  <si>
    <t>平均</t>
  </si>
  <si>
    <t>最高</t>
  </si>
  <si>
    <t>最低</t>
  </si>
  <si>
    <t>氏名</t>
  </si>
  <si>
    <t>合計点</t>
  </si>
  <si>
    <t>平均点</t>
  </si>
  <si>
    <t>安倍</t>
  </si>
  <si>
    <t>石川</t>
  </si>
  <si>
    <t>後藤</t>
  </si>
  <si>
    <t>福田</t>
  </si>
  <si>
    <t>最高点</t>
  </si>
  <si>
    <t>最低点</t>
  </si>
  <si>
    <t>英語</t>
  </si>
  <si>
    <t>飯田</t>
  </si>
  <si>
    <t>大谷</t>
  </si>
  <si>
    <t>斉藤</t>
  </si>
  <si>
    <t>欠席</t>
  </si>
  <si>
    <t>柴田</t>
  </si>
  <si>
    <t>辻</t>
  </si>
  <si>
    <t>村田</t>
  </si>
  <si>
    <t>得点</t>
  </si>
  <si>
    <t>次点</t>
  </si>
  <si>
    <t>DM送付顧客</t>
  </si>
  <si>
    <t>契約状況</t>
  </si>
  <si>
    <t>安倍　雅恵</t>
  </si>
  <si>
    <t>飯田　一郎</t>
  </si>
  <si>
    <t>石川　真澄</t>
  </si>
  <si>
    <t>返信無し</t>
  </si>
  <si>
    <t>大谷　あさみ</t>
  </si>
  <si>
    <t>契約人数</t>
  </si>
  <si>
    <t>後藤　秀喜</t>
  </si>
  <si>
    <t>内\100,000以上</t>
  </si>
  <si>
    <t>斉藤　めぐみ</t>
  </si>
  <si>
    <t>顧客数</t>
  </si>
  <si>
    <t>柴田　英俊</t>
  </si>
  <si>
    <t>身長</t>
  </si>
  <si>
    <t>受験対象者数</t>
  </si>
  <si>
    <t>受験者数</t>
  </si>
  <si>
    <t>欠席者数</t>
  </si>
  <si>
    <t>石黒</t>
  </si>
  <si>
    <t>市井</t>
  </si>
  <si>
    <t>小川</t>
  </si>
  <si>
    <t>加護</t>
  </si>
  <si>
    <t>補習対象者数</t>
  </si>
  <si>
    <t>亀井</t>
  </si>
  <si>
    <t>紺野</t>
  </si>
  <si>
    <t>高橋</t>
  </si>
  <si>
    <t>田中</t>
  </si>
  <si>
    <t>中澤</t>
  </si>
  <si>
    <t>藤本</t>
  </si>
  <si>
    <t>新垣</t>
  </si>
  <si>
    <t>道重</t>
  </si>
  <si>
    <t>矢口</t>
  </si>
  <si>
    <t>保田</t>
  </si>
  <si>
    <t>吉澤</t>
  </si>
  <si>
    <t>※40点未満は要補習</t>
  </si>
  <si>
    <t>血液型</t>
  </si>
  <si>
    <t>計(人数)</t>
  </si>
  <si>
    <t>総計</t>
  </si>
  <si>
    <t>身長</t>
  </si>
  <si>
    <t>計</t>
  </si>
  <si>
    <t>145-149</t>
  </si>
  <si>
    <t>150-154</t>
  </si>
  <si>
    <t>155-159</t>
  </si>
  <si>
    <t>160-164</t>
  </si>
  <si>
    <t>165-170</t>
  </si>
  <si>
    <t>年齢</t>
  </si>
  <si>
    <t>問1</t>
  </si>
  <si>
    <t>問2</t>
  </si>
  <si>
    <t>O</t>
  </si>
  <si>
    <t>最年長</t>
  </si>
  <si>
    <t>B</t>
  </si>
  <si>
    <t>最年少</t>
  </si>
  <si>
    <t>年齢</t>
  </si>
  <si>
    <t>A</t>
  </si>
  <si>
    <t>15-19</t>
  </si>
  <si>
    <t>20-24</t>
  </si>
  <si>
    <t>服装</t>
  </si>
  <si>
    <t>25-29</t>
  </si>
  <si>
    <t>30-34</t>
  </si>
  <si>
    <t>35-40</t>
  </si>
  <si>
    <t>AB</t>
  </si>
  <si>
    <t>顔</t>
  </si>
  <si>
    <t>A</t>
  </si>
  <si>
    <t>A</t>
  </si>
  <si>
    <t>B</t>
  </si>
  <si>
    <t>A</t>
  </si>
  <si>
    <t>O</t>
  </si>
  <si>
    <t>AB</t>
  </si>
  <si>
    <t>O</t>
  </si>
  <si>
    <t>AB</t>
  </si>
  <si>
    <t>AB</t>
  </si>
  <si>
    <t>O</t>
  </si>
  <si>
    <t>B</t>
  </si>
  <si>
    <t>A</t>
  </si>
  <si>
    <t>No</t>
  </si>
  <si>
    <t>B</t>
  </si>
  <si>
    <t>O</t>
  </si>
  <si>
    <t>AB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</si>
</sst>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mmm\-yyyy"/>
    <numFmt numFmtId="181" formatCode="0.0%"/>
    <numFmt numFmtId="182" formatCode="&quot;\&quot;#,##0_);[Red]\(&quot;\&quot;#,##0\)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"/>
    <numFmt numFmtId="200" formatCode="0.00000000"/>
    <numFmt numFmtId="201" formatCode="#\ ???/???"/>
    <numFmt numFmtId="202" formatCode="#,##0_ "/>
    <numFmt numFmtId="203" formatCode="0.00_);[Red]\(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\$#,##0.00;\-\$#,##0.00"/>
    <numFmt numFmtId="211" formatCode="aaa"/>
    <numFmt numFmtId="212" formatCode="[h]:mm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sz val="14"/>
      <color indexed="57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20">
      <alignment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4" xfId="20" applyFont="1" applyFill="1" applyBorder="1" applyAlignment="1">
      <alignment horizontal="center"/>
      <protection/>
    </xf>
    <xf numFmtId="0" fontId="2" fillId="0" borderId="15" xfId="20" applyFont="1" applyFill="1" applyBorder="1" applyAlignment="1">
      <alignment horizontal="center"/>
      <protection/>
    </xf>
    <xf numFmtId="0" fontId="2" fillId="0" borderId="16" xfId="20" applyFont="1" applyFill="1" applyBorder="1" applyAlignment="1">
      <alignment horizontal="center"/>
      <protection/>
    </xf>
    <xf numFmtId="0" fontId="0" fillId="0" borderId="17" xfId="0" applyBorder="1" applyAlignment="1">
      <alignment vertical="center"/>
    </xf>
    <xf numFmtId="0" fontId="0" fillId="0" borderId="0" xfId="20" applyFill="1" applyBorder="1" applyAlignment="1">
      <alignment/>
      <protection/>
    </xf>
    <xf numFmtId="0" fontId="0" fillId="0" borderId="18" xfId="20" applyFill="1" applyBorder="1" applyAlignment="1">
      <alignment/>
      <protection/>
    </xf>
    <xf numFmtId="0" fontId="0" fillId="0" borderId="0" xfId="20" applyBorder="1">
      <alignment/>
      <protection/>
    </xf>
    <xf numFmtId="0" fontId="0" fillId="0" borderId="19" xfId="20" applyFill="1" applyBorder="1" applyAlignment="1">
      <alignment/>
      <protection/>
    </xf>
    <xf numFmtId="0" fontId="0" fillId="0" borderId="20" xfId="0" applyBorder="1" applyAlignment="1">
      <alignment vertical="center"/>
    </xf>
    <xf numFmtId="0" fontId="0" fillId="0" borderId="12" xfId="20" applyFill="1" applyBorder="1" applyAlignment="1">
      <alignment/>
      <protection/>
    </xf>
    <xf numFmtId="0" fontId="0" fillId="0" borderId="21" xfId="20" applyFill="1" applyBorder="1" applyAlignment="1">
      <alignment/>
      <protection/>
    </xf>
    <xf numFmtId="0" fontId="0" fillId="0" borderId="12" xfId="20" applyBorder="1">
      <alignment/>
      <protection/>
    </xf>
    <xf numFmtId="0" fontId="0" fillId="0" borderId="22" xfId="20" applyFill="1" applyBorder="1" applyAlignment="1">
      <alignment/>
      <protection/>
    </xf>
    <xf numFmtId="0" fontId="0" fillId="0" borderId="17" xfId="20" applyFill="1" applyBorder="1" applyAlignment="1">
      <alignment/>
      <protection/>
    </xf>
    <xf numFmtId="0" fontId="0" fillId="0" borderId="18" xfId="20" applyBorder="1">
      <alignment/>
      <protection/>
    </xf>
    <xf numFmtId="0" fontId="0" fillId="0" borderId="23" xfId="20" applyBorder="1">
      <alignment/>
      <protection/>
    </xf>
    <xf numFmtId="0" fontId="0" fillId="0" borderId="24" xfId="20" applyBorder="1">
      <alignment/>
      <protection/>
    </xf>
    <xf numFmtId="0" fontId="0" fillId="0" borderId="25" xfId="20" applyBorder="1">
      <alignment/>
      <protection/>
    </xf>
    <xf numFmtId="0" fontId="0" fillId="0" borderId="26" xfId="20" applyBorder="1">
      <alignment/>
      <protection/>
    </xf>
    <xf numFmtId="0" fontId="0" fillId="0" borderId="27" xfId="20" applyFill="1" applyBorder="1" applyAlignment="1">
      <alignment/>
      <protection/>
    </xf>
    <xf numFmtId="0" fontId="0" fillId="0" borderId="13" xfId="20" applyBorder="1">
      <alignment/>
      <protection/>
    </xf>
    <xf numFmtId="0" fontId="0" fillId="0" borderId="28" xfId="20" applyBorder="1">
      <alignment/>
      <protection/>
    </xf>
    <xf numFmtId="0" fontId="0" fillId="0" borderId="29" xfId="20" applyBorder="1">
      <alignment/>
      <protection/>
    </xf>
    <xf numFmtId="0" fontId="0" fillId="0" borderId="30" xfId="20" applyBorder="1">
      <alignment/>
      <protection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6" fontId="0" fillId="0" borderId="4" xfId="18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3" borderId="36" xfId="0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6" fontId="0" fillId="0" borderId="10" xfId="18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44" xfId="0" applyFont="1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8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3" borderId="32" xfId="0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情報処理実習課題３日目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76200</xdr:rowOff>
    </xdr:from>
    <xdr:to>
      <xdr:col>6</xdr:col>
      <xdr:colOff>381000</xdr:colOff>
      <xdr:row>17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247650"/>
          <a:ext cx="2552700" cy="2762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SUM(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範囲1,範囲2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合計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AVERAGE(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範囲1,範囲2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平均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MAX(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範囲1,範囲2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 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最大値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MIN（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範囲1,範囲2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最小値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16</xdr:row>
      <xdr:rowOff>9525</xdr:rowOff>
    </xdr:from>
    <xdr:to>
      <xdr:col>7</xdr:col>
      <xdr:colOff>352425</xdr:colOff>
      <xdr:row>19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4400" y="2781300"/>
          <a:ext cx="3457575" cy="542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応用: 欠席者の扱いは関数によって変わる
　　　　AVERAGE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関数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3</xdr:row>
      <xdr:rowOff>28575</xdr:rowOff>
    </xdr:from>
    <xdr:to>
      <xdr:col>7</xdr:col>
      <xdr:colOff>438150</xdr:colOff>
      <xdr:row>19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86025" y="542925"/>
          <a:ext cx="2552700" cy="2762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LARGE(数値・範囲, 順位)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指定された数値・範囲の中で、大きいほうから&lt;順位&gt;番目の値を求める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SMAILL(数値・範囲, 順位)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指定された数値・範囲の中で、小さいほうから&lt;順位&gt;番目の値を求める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123825</xdr:rowOff>
    </xdr:from>
    <xdr:to>
      <xdr:col>9</xdr:col>
      <xdr:colOff>104775</xdr:colOff>
      <xdr:row>16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0" y="123825"/>
          <a:ext cx="2667000" cy="2762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COUNT(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範囲1,範囲2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範囲に含まれる数値の個数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COUNTA(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範囲1,範囲2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範囲に含まれるデータの個数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COUNTIF（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"条件"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　　範囲の中にあるデータから条件に当てはまるデータの個数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21</xdr:row>
      <xdr:rowOff>95250</xdr:rowOff>
    </xdr:from>
    <xdr:to>
      <xdr:col>10</xdr:col>
      <xdr:colOff>581025</xdr:colOff>
      <xdr:row>38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81450" y="3771900"/>
          <a:ext cx="3276600" cy="2905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左のデータはある看護学校の学生へのアンケート調査の一部である。各問の質問は以下の通りであった。
問1 服装には気を使っていますか
1. 気を使っている
2.　どちらかといえば使っている 
3. どちらかといえば無頓着 
4.無頓着
問2 今の自分の顔に満足していますか
1. とても満足している 
2. 満足している 
3. 不満がある 
4. とても不満がある
右の集計表を完成させよ。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10" sqref="B10"/>
    </sheetView>
  </sheetViews>
  <sheetFormatPr defaultColWidth="9.00390625" defaultRowHeight="13.5"/>
  <cols>
    <col min="1" max="16384" width="8.625" style="0" customWidth="1"/>
  </cols>
  <sheetData>
    <row r="1" spans="1:2" ht="13.5">
      <c r="A1" s="1" t="s">
        <v>0</v>
      </c>
      <c r="B1" s="2" t="s">
        <v>1</v>
      </c>
    </row>
    <row r="2" spans="1:2" ht="13.5">
      <c r="A2" s="3" t="s">
        <v>2</v>
      </c>
      <c r="B2" s="4">
        <v>82</v>
      </c>
    </row>
    <row r="3" spans="1:2" ht="13.5">
      <c r="A3" s="3" t="s">
        <v>3</v>
      </c>
      <c r="B3" s="4">
        <v>22</v>
      </c>
    </row>
    <row r="4" spans="1:2" ht="13.5">
      <c r="A4" s="3" t="s">
        <v>4</v>
      </c>
      <c r="B4" s="4">
        <v>37</v>
      </c>
    </row>
    <row r="5" spans="1:2" ht="14.25" thickBot="1">
      <c r="A5" s="5" t="s">
        <v>5</v>
      </c>
      <c r="B5" s="6">
        <v>75</v>
      </c>
    </row>
    <row r="6" spans="1:2" ht="14.25" thickTop="1">
      <c r="A6" s="7" t="s">
        <v>6</v>
      </c>
      <c r="B6" s="8">
        <f>SUM(B2:B5)</f>
        <v>216</v>
      </c>
    </row>
    <row r="7" spans="1:2" ht="13.5">
      <c r="A7" s="9" t="s">
        <v>7</v>
      </c>
      <c r="B7" s="4">
        <f>AVERAGE(B2:B5)</f>
        <v>54</v>
      </c>
    </row>
    <row r="8" spans="1:2" ht="13.5">
      <c r="A8" s="9" t="s">
        <v>8</v>
      </c>
      <c r="B8" s="4">
        <f>MAX(B2:B5)</f>
        <v>82</v>
      </c>
    </row>
    <row r="9" spans="1:2" ht="14.25" thickBot="1">
      <c r="A9" s="10" t="s">
        <v>9</v>
      </c>
      <c r="B9" s="11">
        <f>MIN(B2:B5)</f>
        <v>22</v>
      </c>
    </row>
  </sheetData>
  <printOptions/>
  <pageMargins left="0.75" right="0.75" top="1" bottom="1" header="0.512" footer="0.51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3" sqref="A3"/>
    </sheetView>
  </sheetViews>
  <sheetFormatPr defaultColWidth="9.00390625" defaultRowHeight="13.5"/>
  <cols>
    <col min="1" max="16384" width="8.625" style="0" customWidth="1"/>
  </cols>
  <sheetData>
    <row r="1" spans="1:7" ht="13.5">
      <c r="A1" s="12" t="s">
        <v>10</v>
      </c>
      <c r="B1" s="12" t="s">
        <v>2</v>
      </c>
      <c r="C1" s="12" t="s">
        <v>3</v>
      </c>
      <c r="D1" s="12" t="s">
        <v>4</v>
      </c>
      <c r="E1" s="12" t="s">
        <v>5</v>
      </c>
      <c r="F1" s="12" t="s">
        <v>11</v>
      </c>
      <c r="G1" s="12" t="s">
        <v>12</v>
      </c>
    </row>
    <row r="2" spans="1:7" ht="13.5">
      <c r="A2" s="13" t="s">
        <v>13</v>
      </c>
      <c r="B2" s="13">
        <v>82</v>
      </c>
      <c r="C2" s="13">
        <v>22</v>
      </c>
      <c r="D2" s="13">
        <v>37</v>
      </c>
      <c r="E2" s="13">
        <v>75</v>
      </c>
      <c r="F2" s="13">
        <f>SUM(B2:E2)</f>
        <v>216</v>
      </c>
      <c r="G2">
        <f>AVERAGE(B2:E2)</f>
        <v>54</v>
      </c>
    </row>
    <row r="3" spans="1:7" ht="13.5">
      <c r="A3" s="13" t="s">
        <v>14</v>
      </c>
      <c r="B3" s="13">
        <v>56</v>
      </c>
      <c r="C3" s="13">
        <v>49</v>
      </c>
      <c r="D3" s="13">
        <v>34</v>
      </c>
      <c r="E3" s="13">
        <v>78</v>
      </c>
      <c r="F3" s="13">
        <f>SUM(B3:E3)</f>
        <v>217</v>
      </c>
      <c r="G3">
        <f aca="true" t="shared" si="0" ref="G3:G9">AVERAGE(B3:E3)</f>
        <v>54.25</v>
      </c>
    </row>
    <row r="4" spans="1:7" ht="13.5">
      <c r="A4" s="13" t="s">
        <v>15</v>
      </c>
      <c r="B4" s="13">
        <v>77</v>
      </c>
      <c r="C4" s="13">
        <v>67</v>
      </c>
      <c r="D4" s="13">
        <v>59</v>
      </c>
      <c r="E4" s="13">
        <v>86</v>
      </c>
      <c r="F4" s="13">
        <f>SUM(B4:E4)</f>
        <v>289</v>
      </c>
      <c r="G4">
        <f t="shared" si="0"/>
        <v>72.25</v>
      </c>
    </row>
    <row r="5" spans="1:7" ht="14.25" thickBot="1">
      <c r="A5" s="14" t="s">
        <v>16</v>
      </c>
      <c r="B5" s="14">
        <v>82</v>
      </c>
      <c r="C5" s="14">
        <v>56</v>
      </c>
      <c r="D5" s="14">
        <v>67</v>
      </c>
      <c r="E5" s="14">
        <v>78</v>
      </c>
      <c r="F5" s="14">
        <f>SUM(B5:E5)</f>
        <v>283</v>
      </c>
      <c r="G5" s="15">
        <f t="shared" si="0"/>
        <v>70.75</v>
      </c>
    </row>
    <row r="6" spans="1:7" ht="14.25" thickTop="1">
      <c r="A6" s="13" t="s">
        <v>11</v>
      </c>
      <c r="B6">
        <f>SUM(B2:B5)</f>
        <v>297</v>
      </c>
      <c r="C6">
        <f>SUM(C2:C5)</f>
        <v>194</v>
      </c>
      <c r="D6">
        <f>SUM(D2:D5)</f>
        <v>197</v>
      </c>
      <c r="E6">
        <f>SUM(E2:E5)</f>
        <v>317</v>
      </c>
      <c r="F6">
        <f>SUM(F2:F5)</f>
        <v>1005</v>
      </c>
      <c r="G6">
        <f t="shared" si="0"/>
        <v>251.25</v>
      </c>
    </row>
    <row r="7" spans="1:7" ht="13.5">
      <c r="A7" s="13" t="s">
        <v>12</v>
      </c>
      <c r="B7">
        <f>AVERAGE(B2:B5)</f>
        <v>74.25</v>
      </c>
      <c r="C7">
        <f>AVERAGE(C2:C5)</f>
        <v>48.5</v>
      </c>
      <c r="D7">
        <f>AVERAGE(D2:D5)</f>
        <v>49.25</v>
      </c>
      <c r="E7">
        <f>AVERAGE(E2:E5)</f>
        <v>79.25</v>
      </c>
      <c r="F7">
        <f>AVERAGE(F2:F5)</f>
        <v>251.25</v>
      </c>
      <c r="G7">
        <f t="shared" si="0"/>
        <v>62.8125</v>
      </c>
    </row>
    <row r="8" spans="1:7" ht="13.5">
      <c r="A8" s="13" t="s">
        <v>17</v>
      </c>
      <c r="B8">
        <f>MAX(B2:B5)</f>
        <v>82</v>
      </c>
      <c r="C8">
        <f>MAX(C2:C5)</f>
        <v>67</v>
      </c>
      <c r="D8">
        <f>MAX(D2:D5)</f>
        <v>67</v>
      </c>
      <c r="E8">
        <f>MAX(E2:E5)</f>
        <v>86</v>
      </c>
      <c r="F8">
        <f>MAX(F2:F5)</f>
        <v>289</v>
      </c>
      <c r="G8">
        <f>MAX(G2:G5)</f>
        <v>72.25</v>
      </c>
    </row>
    <row r="9" spans="1:7" ht="14.25" thickBot="1">
      <c r="A9" s="16" t="s">
        <v>18</v>
      </c>
      <c r="B9" s="17">
        <f>MIN(B2:B5)</f>
        <v>56</v>
      </c>
      <c r="C9" s="17">
        <f>MIN(C2:C5)</f>
        <v>22</v>
      </c>
      <c r="D9" s="17">
        <f>MIN(D2:D5)</f>
        <v>34</v>
      </c>
      <c r="E9" s="17">
        <f>MIN(E2:E5)</f>
        <v>75</v>
      </c>
      <c r="F9" s="17">
        <f>MIN(F2:F5)</f>
        <v>216</v>
      </c>
      <c r="G9" s="17">
        <f>MIN(G2:G5)</f>
        <v>54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K21" sqref="K21"/>
    </sheetView>
  </sheetViews>
  <sheetFormatPr defaultColWidth="9.00390625" defaultRowHeight="13.5"/>
  <cols>
    <col min="1" max="1" width="9.00390625" style="18" customWidth="1"/>
    <col min="2" max="6" width="7.25390625" style="18" customWidth="1"/>
    <col min="7" max="7" width="7.50390625" style="18" customWidth="1"/>
    <col min="8" max="8" width="7.75390625" style="18" customWidth="1"/>
    <col min="9" max="9" width="8.50390625" style="18" customWidth="1"/>
    <col min="10" max="16384" width="9.00390625" style="18" customWidth="1"/>
  </cols>
  <sheetData>
    <row r="1" spans="1:10" ht="13.5">
      <c r="A1" s="19" t="s">
        <v>10</v>
      </c>
      <c r="B1" s="20" t="s">
        <v>2</v>
      </c>
      <c r="C1" s="20" t="s">
        <v>3</v>
      </c>
      <c r="D1" s="20" t="s">
        <v>4</v>
      </c>
      <c r="E1" s="20" t="s">
        <v>5</v>
      </c>
      <c r="F1" s="21" t="s">
        <v>19</v>
      </c>
      <c r="G1" s="20" t="s">
        <v>11</v>
      </c>
      <c r="H1" s="20" t="s">
        <v>12</v>
      </c>
      <c r="I1" s="20" t="s">
        <v>17</v>
      </c>
      <c r="J1" s="22" t="s">
        <v>18</v>
      </c>
    </row>
    <row r="2" spans="1:10" ht="13.5">
      <c r="A2" s="23" t="s">
        <v>13</v>
      </c>
      <c r="B2" s="24">
        <v>82</v>
      </c>
      <c r="C2" s="24">
        <v>22</v>
      </c>
      <c r="D2" s="24">
        <v>37</v>
      </c>
      <c r="E2" s="24">
        <v>75</v>
      </c>
      <c r="F2" s="25">
        <v>54</v>
      </c>
      <c r="G2" s="24">
        <f>SUM(B2:F2)</f>
        <v>270</v>
      </c>
      <c r="H2" s="26">
        <f>AVERAGE(B2:F2)</f>
        <v>54</v>
      </c>
      <c r="I2" s="24">
        <f>MAX(B2:F2)</f>
        <v>82</v>
      </c>
      <c r="J2" s="27">
        <f>MIN(B2:F2)</f>
        <v>22</v>
      </c>
    </row>
    <row r="3" spans="1:10" ht="13.5">
      <c r="A3" s="23" t="s">
        <v>20</v>
      </c>
      <c r="B3" s="24">
        <v>82</v>
      </c>
      <c r="C3" s="24">
        <v>22</v>
      </c>
      <c r="D3" s="24">
        <v>37</v>
      </c>
      <c r="E3" s="24">
        <v>82</v>
      </c>
      <c r="F3" s="25">
        <v>86</v>
      </c>
      <c r="G3" s="24">
        <f aca="true" t="shared" si="0" ref="G3:G15">SUM(B3:F3)</f>
        <v>309</v>
      </c>
      <c r="H3" s="26">
        <f aca="true" t="shared" si="1" ref="H3:H11">AVERAGE(B3:F3)</f>
        <v>61.8</v>
      </c>
      <c r="I3" s="24">
        <f aca="true" t="shared" si="2" ref="I3:I11">MAX(B3:F3)</f>
        <v>86</v>
      </c>
      <c r="J3" s="27">
        <f aca="true" t="shared" si="3" ref="J3:J11">MIN(B3:F3)</f>
        <v>22</v>
      </c>
    </row>
    <row r="4" spans="1:10" ht="13.5">
      <c r="A4" s="23" t="s">
        <v>14</v>
      </c>
      <c r="B4" s="24">
        <v>56</v>
      </c>
      <c r="C4" s="24">
        <v>49</v>
      </c>
      <c r="D4" s="24">
        <v>34</v>
      </c>
      <c r="E4" s="24">
        <v>78</v>
      </c>
      <c r="F4" s="25">
        <v>48</v>
      </c>
      <c r="G4" s="24">
        <f t="shared" si="0"/>
        <v>265</v>
      </c>
      <c r="H4" s="26">
        <f t="shared" si="1"/>
        <v>53</v>
      </c>
      <c r="I4" s="24">
        <f t="shared" si="2"/>
        <v>78</v>
      </c>
      <c r="J4" s="27">
        <f t="shared" si="3"/>
        <v>34</v>
      </c>
    </row>
    <row r="5" spans="1:10" ht="13.5">
      <c r="A5" s="23" t="s">
        <v>21</v>
      </c>
      <c r="B5" s="24">
        <v>56</v>
      </c>
      <c r="C5" s="24">
        <v>49</v>
      </c>
      <c r="D5" s="24">
        <v>34</v>
      </c>
      <c r="E5" s="24">
        <v>78</v>
      </c>
      <c r="F5" s="25">
        <v>72</v>
      </c>
      <c r="G5" s="24">
        <f t="shared" si="0"/>
        <v>289</v>
      </c>
      <c r="H5" s="26">
        <f t="shared" si="1"/>
        <v>57.8</v>
      </c>
      <c r="I5" s="24">
        <f t="shared" si="2"/>
        <v>78</v>
      </c>
      <c r="J5" s="27">
        <f t="shared" si="3"/>
        <v>34</v>
      </c>
    </row>
    <row r="6" spans="1:10" ht="13.5">
      <c r="A6" s="23" t="s">
        <v>15</v>
      </c>
      <c r="B6" s="24">
        <v>77</v>
      </c>
      <c r="C6" s="24">
        <v>67</v>
      </c>
      <c r="D6" s="24">
        <v>59</v>
      </c>
      <c r="E6" s="24">
        <v>86</v>
      </c>
      <c r="F6" s="25">
        <v>86</v>
      </c>
      <c r="G6" s="24">
        <f t="shared" si="0"/>
        <v>375</v>
      </c>
      <c r="H6" s="26">
        <f t="shared" si="1"/>
        <v>75</v>
      </c>
      <c r="I6" s="24">
        <f t="shared" si="2"/>
        <v>86</v>
      </c>
      <c r="J6" s="27">
        <f t="shared" si="3"/>
        <v>59</v>
      </c>
    </row>
    <row r="7" spans="1:10" ht="13.5">
      <c r="A7" s="23" t="s">
        <v>22</v>
      </c>
      <c r="B7" s="24" t="s">
        <v>23</v>
      </c>
      <c r="C7" s="24">
        <v>56</v>
      </c>
      <c r="D7" s="24">
        <v>67</v>
      </c>
      <c r="E7" s="24">
        <v>78</v>
      </c>
      <c r="F7" s="25">
        <v>68</v>
      </c>
      <c r="G7" s="24">
        <f t="shared" si="0"/>
        <v>269</v>
      </c>
      <c r="H7" s="26">
        <f t="shared" si="1"/>
        <v>67.25</v>
      </c>
      <c r="I7" s="24">
        <f t="shared" si="2"/>
        <v>78</v>
      </c>
      <c r="J7" s="27">
        <f t="shared" si="3"/>
        <v>56</v>
      </c>
    </row>
    <row r="8" spans="1:10" ht="13.5">
      <c r="A8" s="23" t="s">
        <v>24</v>
      </c>
      <c r="B8" s="24">
        <v>92</v>
      </c>
      <c r="C8" s="24">
        <v>94</v>
      </c>
      <c r="D8" s="24" t="s">
        <v>23</v>
      </c>
      <c r="E8" s="24">
        <v>87</v>
      </c>
      <c r="F8" s="25">
        <v>92</v>
      </c>
      <c r="G8" s="24">
        <f t="shared" si="0"/>
        <v>365</v>
      </c>
      <c r="H8" s="26">
        <f t="shared" si="1"/>
        <v>91.25</v>
      </c>
      <c r="I8" s="24">
        <f t="shared" si="2"/>
        <v>94</v>
      </c>
      <c r="J8" s="27">
        <f t="shared" si="3"/>
        <v>87</v>
      </c>
    </row>
    <row r="9" spans="1:10" ht="13.5">
      <c r="A9" s="23" t="s">
        <v>25</v>
      </c>
      <c r="B9" s="24">
        <v>49</v>
      </c>
      <c r="C9" s="24">
        <v>55</v>
      </c>
      <c r="D9" s="24">
        <v>53</v>
      </c>
      <c r="E9" s="24" t="s">
        <v>23</v>
      </c>
      <c r="F9" s="25">
        <v>72</v>
      </c>
      <c r="G9" s="24">
        <f t="shared" si="0"/>
        <v>229</v>
      </c>
      <c r="H9" s="26">
        <f t="shared" si="1"/>
        <v>57.25</v>
      </c>
      <c r="I9" s="24">
        <f t="shared" si="2"/>
        <v>72</v>
      </c>
      <c r="J9" s="27">
        <f t="shared" si="3"/>
        <v>49</v>
      </c>
    </row>
    <row r="10" spans="1:10" ht="13.5">
      <c r="A10" s="23" t="s">
        <v>16</v>
      </c>
      <c r="B10" s="24">
        <v>77</v>
      </c>
      <c r="C10" s="24">
        <v>67</v>
      </c>
      <c r="D10" s="24">
        <v>59</v>
      </c>
      <c r="E10" s="24">
        <v>86</v>
      </c>
      <c r="F10" s="25">
        <v>64</v>
      </c>
      <c r="G10" s="24">
        <f t="shared" si="0"/>
        <v>353</v>
      </c>
      <c r="H10" s="26">
        <f t="shared" si="1"/>
        <v>70.6</v>
      </c>
      <c r="I10" s="24">
        <f t="shared" si="2"/>
        <v>86</v>
      </c>
      <c r="J10" s="27">
        <f t="shared" si="3"/>
        <v>59</v>
      </c>
    </row>
    <row r="11" spans="1:10" ht="14.25" thickBot="1">
      <c r="A11" s="28" t="s">
        <v>26</v>
      </c>
      <c r="B11" s="29">
        <v>64</v>
      </c>
      <c r="C11" s="29">
        <v>16</v>
      </c>
      <c r="D11" s="29">
        <v>57</v>
      </c>
      <c r="E11" s="29">
        <v>54</v>
      </c>
      <c r="F11" s="30" t="s">
        <v>23</v>
      </c>
      <c r="G11" s="29">
        <f t="shared" si="0"/>
        <v>191</v>
      </c>
      <c r="H11" s="31">
        <f t="shared" si="1"/>
        <v>47.75</v>
      </c>
      <c r="I11" s="29">
        <f t="shared" si="2"/>
        <v>64</v>
      </c>
      <c r="J11" s="32">
        <f t="shared" si="3"/>
        <v>16</v>
      </c>
    </row>
    <row r="12" spans="1:10" ht="14.25" thickTop="1">
      <c r="A12" s="33" t="s">
        <v>11</v>
      </c>
      <c r="B12" s="26">
        <f>SUM(B2:B11)</f>
        <v>635</v>
      </c>
      <c r="C12" s="26">
        <f>SUM(C2:C11)</f>
        <v>497</v>
      </c>
      <c r="D12" s="26">
        <f>SUM(D2:D11)</f>
        <v>437</v>
      </c>
      <c r="E12" s="26">
        <f>SUM(E2:E11)</f>
        <v>704</v>
      </c>
      <c r="F12" s="34">
        <f>SUM(F2:F11)</f>
        <v>642</v>
      </c>
      <c r="G12" s="26">
        <f t="shared" si="0"/>
        <v>2915</v>
      </c>
      <c r="H12" s="35"/>
      <c r="I12" s="35"/>
      <c r="J12" s="36"/>
    </row>
    <row r="13" spans="1:10" ht="13.5">
      <c r="A13" s="33" t="s">
        <v>12</v>
      </c>
      <c r="B13" s="26">
        <f>AVERAGE(B2:B11)</f>
        <v>70.55555555555556</v>
      </c>
      <c r="C13" s="26">
        <f>AVERAGE(C2:C11)</f>
        <v>49.7</v>
      </c>
      <c r="D13" s="26">
        <f>AVERAGE(D2:D11)</f>
        <v>48.55555555555556</v>
      </c>
      <c r="E13" s="26">
        <f>AVERAGE(E2:E11)</f>
        <v>78.22222222222223</v>
      </c>
      <c r="F13" s="34">
        <f>AVERAGE(F2:F11)</f>
        <v>71.33333333333333</v>
      </c>
      <c r="G13" s="26">
        <f t="shared" si="0"/>
        <v>318.3666666666667</v>
      </c>
      <c r="H13" s="37"/>
      <c r="I13" s="37"/>
      <c r="J13" s="38"/>
    </row>
    <row r="14" spans="1:10" ht="13.5">
      <c r="A14" s="33" t="s">
        <v>17</v>
      </c>
      <c r="B14" s="26">
        <f>MAX(B2:B11)</f>
        <v>92</v>
      </c>
      <c r="C14" s="26">
        <f>MAX(C2:C11)</f>
        <v>94</v>
      </c>
      <c r="D14" s="26">
        <f>MAX(D2:D11)</f>
        <v>67</v>
      </c>
      <c r="E14" s="26">
        <f>MAX(E2:E11)</f>
        <v>87</v>
      </c>
      <c r="F14" s="34">
        <f>MAX(F2:F11)</f>
        <v>92</v>
      </c>
      <c r="G14" s="26">
        <f t="shared" si="0"/>
        <v>432</v>
      </c>
      <c r="H14" s="37"/>
      <c r="I14" s="37"/>
      <c r="J14" s="38"/>
    </row>
    <row r="15" spans="1:10" ht="14.25" thickBot="1">
      <c r="A15" s="39" t="s">
        <v>18</v>
      </c>
      <c r="B15" s="40">
        <f>MIN(B2:B11)</f>
        <v>49</v>
      </c>
      <c r="C15" s="40">
        <f>MIN(C2:C11)</f>
        <v>16</v>
      </c>
      <c r="D15" s="40">
        <f>MIN(D2:D11)</f>
        <v>34</v>
      </c>
      <c r="E15" s="40">
        <f>MIN(E2:E11)</f>
        <v>54</v>
      </c>
      <c r="F15" s="41">
        <f>MIN(F2:F11)</f>
        <v>48</v>
      </c>
      <c r="G15" s="40">
        <f t="shared" si="0"/>
        <v>201</v>
      </c>
      <c r="H15" s="42"/>
      <c r="I15" s="42"/>
      <c r="J15" s="43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C24" sqref="C24"/>
    </sheetView>
  </sheetViews>
  <sheetFormatPr defaultColWidth="9.00390625" defaultRowHeight="13.5"/>
  <cols>
    <col min="1" max="16384" width="8.625" style="0" customWidth="1"/>
  </cols>
  <sheetData>
    <row r="1" spans="1:2" ht="13.5">
      <c r="A1" s="44" t="s">
        <v>10</v>
      </c>
      <c r="B1" s="45" t="s">
        <v>27</v>
      </c>
    </row>
    <row r="2" spans="1:2" ht="13.5">
      <c r="A2" s="3" t="s">
        <v>13</v>
      </c>
      <c r="B2" s="4">
        <v>82</v>
      </c>
    </row>
    <row r="3" spans="1:2" ht="13.5">
      <c r="A3" s="3" t="s">
        <v>20</v>
      </c>
      <c r="B3" s="4">
        <v>82</v>
      </c>
    </row>
    <row r="4" spans="1:2" ht="13.5">
      <c r="A4" s="3" t="s">
        <v>14</v>
      </c>
      <c r="B4" s="4">
        <v>56</v>
      </c>
    </row>
    <row r="5" spans="1:2" ht="13.5">
      <c r="A5" s="3" t="s">
        <v>21</v>
      </c>
      <c r="B5" s="4" t="s">
        <v>23</v>
      </c>
    </row>
    <row r="6" spans="1:2" ht="13.5">
      <c r="A6" s="3" t="s">
        <v>15</v>
      </c>
      <c r="B6" s="4">
        <v>77</v>
      </c>
    </row>
    <row r="7" spans="1:2" ht="13.5">
      <c r="A7" s="3" t="s">
        <v>22</v>
      </c>
      <c r="B7" s="4">
        <v>92</v>
      </c>
    </row>
    <row r="8" spans="1:2" ht="13.5">
      <c r="A8" s="3" t="s">
        <v>24</v>
      </c>
      <c r="B8" s="4">
        <v>49</v>
      </c>
    </row>
    <row r="9" spans="1:2" ht="13.5">
      <c r="A9" s="3" t="s">
        <v>25</v>
      </c>
      <c r="B9" s="4">
        <v>77</v>
      </c>
    </row>
    <row r="10" spans="1:2" ht="13.5">
      <c r="A10" s="3" t="s">
        <v>16</v>
      </c>
      <c r="B10" s="4">
        <v>64</v>
      </c>
    </row>
    <row r="11" spans="1:2" ht="14.25" thickBot="1">
      <c r="A11" s="46" t="s">
        <v>26</v>
      </c>
      <c r="B11" s="11">
        <v>82</v>
      </c>
    </row>
    <row r="12" spans="1:2" ht="13.5">
      <c r="A12" s="7" t="s">
        <v>11</v>
      </c>
      <c r="B12" s="8">
        <f>SUM(B2:B11)</f>
        <v>661</v>
      </c>
    </row>
    <row r="13" spans="1:2" ht="13.5">
      <c r="A13" s="3" t="s">
        <v>12</v>
      </c>
      <c r="B13" s="4">
        <f>AVERAGE(B2:B11)</f>
        <v>73.44444444444444</v>
      </c>
    </row>
    <row r="14" spans="1:2" ht="13.5">
      <c r="A14" s="3" t="s">
        <v>17</v>
      </c>
      <c r="B14" s="4">
        <f>MAX(B2:B11)</f>
        <v>92</v>
      </c>
    </row>
    <row r="15" spans="1:2" ht="13.5">
      <c r="A15" s="3" t="s">
        <v>28</v>
      </c>
      <c r="B15" s="4">
        <f>LARGE(B2:B11,2)</f>
        <v>82</v>
      </c>
    </row>
    <row r="16" spans="1:2" ht="13.5">
      <c r="A16" s="3" t="s">
        <v>18</v>
      </c>
      <c r="B16" s="4">
        <f>MIN(B2:B11)</f>
        <v>49</v>
      </c>
    </row>
    <row r="17" spans="1:2" ht="14.25" thickBot="1">
      <c r="A17" s="46" t="s">
        <v>28</v>
      </c>
      <c r="B17" s="11">
        <f>SMALL(B2:B11,2)</f>
        <v>56</v>
      </c>
    </row>
  </sheetData>
  <printOptions/>
  <pageMargins left="0.75" right="0.75" top="1" bottom="1" header="0.512" footer="0.512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9.00390625" defaultRowHeight="13.5"/>
  <cols>
    <col min="1" max="16384" width="8.625" style="0" customWidth="1"/>
  </cols>
  <sheetData>
    <row r="1" spans="1:4" ht="13.5">
      <c r="A1" s="44" t="s">
        <v>10</v>
      </c>
      <c r="B1" s="48" t="s">
        <v>27</v>
      </c>
      <c r="C1" s="48" t="s">
        <v>10</v>
      </c>
      <c r="D1" s="45" t="s">
        <v>27</v>
      </c>
    </row>
    <row r="2" spans="1:4" ht="13.5">
      <c r="A2" s="3" t="s">
        <v>13</v>
      </c>
      <c r="B2" s="47">
        <v>82</v>
      </c>
      <c r="C2" s="47" t="s">
        <v>22</v>
      </c>
      <c r="D2" s="4">
        <v>92</v>
      </c>
    </row>
    <row r="3" spans="1:4" ht="13.5">
      <c r="A3" s="3" t="s">
        <v>20</v>
      </c>
      <c r="B3" s="47">
        <v>82</v>
      </c>
      <c r="C3" s="47" t="s">
        <v>24</v>
      </c>
      <c r="D3" s="4">
        <v>49</v>
      </c>
    </row>
    <row r="4" spans="1:4" ht="13.5">
      <c r="A4" s="3" t="s">
        <v>14</v>
      </c>
      <c r="B4" s="47">
        <v>56</v>
      </c>
      <c r="C4" s="47" t="s">
        <v>25</v>
      </c>
      <c r="D4" s="4">
        <v>77</v>
      </c>
    </row>
    <row r="5" spans="1:4" ht="13.5">
      <c r="A5" s="3" t="s">
        <v>21</v>
      </c>
      <c r="B5" s="47" t="s">
        <v>23</v>
      </c>
      <c r="C5" s="47" t="s">
        <v>16</v>
      </c>
      <c r="D5" s="4">
        <v>64</v>
      </c>
    </row>
    <row r="6" spans="1:4" ht="14.25" thickBot="1">
      <c r="A6" s="46" t="s">
        <v>15</v>
      </c>
      <c r="B6" s="49">
        <v>77</v>
      </c>
      <c r="C6" s="49" t="s">
        <v>26</v>
      </c>
      <c r="D6" s="11">
        <v>82</v>
      </c>
    </row>
    <row r="8" ht="14.25" thickBot="1"/>
    <row r="9" spans="1:2" ht="13.5">
      <c r="A9" s="51" t="s">
        <v>11</v>
      </c>
      <c r="B9" s="52">
        <f>SUM(A2:D6)</f>
        <v>661</v>
      </c>
    </row>
    <row r="10" spans="1:2" ht="13.5">
      <c r="A10" s="3" t="s">
        <v>12</v>
      </c>
      <c r="B10" s="4">
        <f>AVERAGE(A2:D6)</f>
        <v>73.44444444444444</v>
      </c>
    </row>
    <row r="11" spans="1:2" ht="13.5">
      <c r="A11" s="3" t="s">
        <v>17</v>
      </c>
      <c r="B11" s="4">
        <f>MAX(A2:D6)</f>
        <v>92</v>
      </c>
    </row>
    <row r="12" spans="1:2" ht="13.5">
      <c r="A12" s="3" t="s">
        <v>28</v>
      </c>
      <c r="B12" s="4">
        <f>LARGE(A2:D6,2)</f>
        <v>82</v>
      </c>
    </row>
    <row r="13" spans="1:2" ht="13.5">
      <c r="A13" s="3" t="s">
        <v>18</v>
      </c>
      <c r="B13" s="4">
        <f>MIN(A2:D6)</f>
        <v>49</v>
      </c>
    </row>
    <row r="14" spans="1:2" ht="14.25" thickBot="1">
      <c r="A14" s="46" t="s">
        <v>28</v>
      </c>
      <c r="B14" s="11">
        <f>SMALL(A2:D6,2)</f>
        <v>56</v>
      </c>
    </row>
    <row r="15" ht="13.5">
      <c r="B15" s="50"/>
    </row>
    <row r="16" ht="13.5">
      <c r="B16" s="50"/>
    </row>
    <row r="17" ht="13.5">
      <c r="B17" s="50"/>
    </row>
  </sheetData>
  <printOptions/>
  <pageMargins left="0.75" right="0.75" top="1" bottom="1" header="0.512" footer="0.51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18" sqref="C18"/>
    </sheetView>
  </sheetViews>
  <sheetFormatPr defaultColWidth="9.00390625" defaultRowHeight="13.5"/>
  <cols>
    <col min="1" max="1" width="15.625" style="0" customWidth="1"/>
    <col min="2" max="2" width="9.625" style="0" customWidth="1"/>
    <col min="3" max="3" width="7.625" style="0" customWidth="1"/>
    <col min="4" max="4" width="14.50390625" style="0" customWidth="1"/>
  </cols>
  <sheetData>
    <row r="1" spans="1:2" ht="13.5">
      <c r="A1" s="53" t="s">
        <v>29</v>
      </c>
      <c r="B1" s="54" t="s">
        <v>30</v>
      </c>
    </row>
    <row r="2" spans="1:2" ht="13.5">
      <c r="A2" s="3" t="s">
        <v>31</v>
      </c>
      <c r="B2" s="55">
        <v>125000</v>
      </c>
    </row>
    <row r="3" spans="1:2" ht="13.5">
      <c r="A3" s="3" t="s">
        <v>32</v>
      </c>
      <c r="B3" s="55">
        <v>23500</v>
      </c>
    </row>
    <row r="4" spans="1:2" ht="14.25" thickBot="1">
      <c r="A4" s="3" t="s">
        <v>33</v>
      </c>
      <c r="B4" s="55" t="s">
        <v>34</v>
      </c>
    </row>
    <row r="5" spans="1:5" ht="13.5">
      <c r="A5" s="3" t="s">
        <v>35</v>
      </c>
      <c r="B5" s="55" t="s">
        <v>34</v>
      </c>
      <c r="D5" s="56" t="s">
        <v>36</v>
      </c>
      <c r="E5" s="57">
        <f>COUNT(B2:B8)</f>
        <v>4</v>
      </c>
    </row>
    <row r="6" spans="1:5" ht="13.5">
      <c r="A6" s="3" t="s">
        <v>37</v>
      </c>
      <c r="B6" s="55">
        <v>2500</v>
      </c>
      <c r="D6" s="58" t="s">
        <v>38</v>
      </c>
      <c r="E6" s="59">
        <f>COUNTIF(B2:B8,"&gt;=100000")</f>
        <v>2</v>
      </c>
    </row>
    <row r="7" spans="1:5" ht="14.25" thickBot="1">
      <c r="A7" s="3" t="s">
        <v>39</v>
      </c>
      <c r="B7" s="55" t="s">
        <v>34</v>
      </c>
      <c r="D7" s="60" t="s">
        <v>40</v>
      </c>
      <c r="E7" s="61">
        <f>COUNTA(A2:A8)</f>
        <v>7</v>
      </c>
    </row>
    <row r="8" spans="1:2" ht="14.25" thickBot="1">
      <c r="A8" s="46" t="s">
        <v>41</v>
      </c>
      <c r="B8" s="62">
        <v>110500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10" sqref="E10"/>
    </sheetView>
  </sheetViews>
  <sheetFormatPr defaultColWidth="9.00390625" defaultRowHeight="13.5"/>
  <cols>
    <col min="4" max="4" width="12.125" style="0" customWidth="1"/>
    <col min="5" max="5" width="10.75390625" style="0" customWidth="1"/>
  </cols>
  <sheetData>
    <row r="1" spans="1:5" ht="13.5">
      <c r="A1" s="44" t="s">
        <v>10</v>
      </c>
      <c r="B1" s="45" t="s">
        <v>27</v>
      </c>
      <c r="D1" s="53" t="s">
        <v>43</v>
      </c>
      <c r="E1" s="52">
        <f>COUNTA(A2:A26)</f>
        <v>25</v>
      </c>
    </row>
    <row r="2" spans="1:5" ht="13.5">
      <c r="A2" s="3" t="s">
        <v>13</v>
      </c>
      <c r="B2" s="4">
        <v>36</v>
      </c>
      <c r="D2" s="63" t="s">
        <v>44</v>
      </c>
      <c r="E2" s="4">
        <f>COUNT(B2:B26)</f>
        <v>22</v>
      </c>
    </row>
    <row r="3" spans="1:5" ht="13.5">
      <c r="A3" s="3" t="s">
        <v>20</v>
      </c>
      <c r="B3" s="4">
        <v>77</v>
      </c>
      <c r="D3" s="63" t="s">
        <v>45</v>
      </c>
      <c r="E3" s="4">
        <f>COUNTIF(B2:B26,"欠席")</f>
        <v>3</v>
      </c>
    </row>
    <row r="4" spans="1:5" ht="13.5">
      <c r="A4" s="3" t="s">
        <v>14</v>
      </c>
      <c r="B4" s="4">
        <v>65</v>
      </c>
      <c r="D4" s="63" t="s">
        <v>11</v>
      </c>
      <c r="E4" s="4">
        <f>SUM(B2:B26)</f>
        <v>1228</v>
      </c>
    </row>
    <row r="5" spans="1:5" ht="13.5">
      <c r="A5" s="3" t="s">
        <v>46</v>
      </c>
      <c r="B5" s="4" t="s">
        <v>23</v>
      </c>
      <c r="D5" s="63" t="s">
        <v>12</v>
      </c>
      <c r="E5" s="4">
        <f>AVERAGE(B2:B26)</f>
        <v>55.81818181818182</v>
      </c>
    </row>
    <row r="6" spans="1:5" ht="13.5">
      <c r="A6" s="3" t="s">
        <v>47</v>
      </c>
      <c r="B6" s="4" t="s">
        <v>23</v>
      </c>
      <c r="D6" s="63" t="s">
        <v>17</v>
      </c>
      <c r="E6" s="4">
        <f>MAX(B2:B26)</f>
        <v>79</v>
      </c>
    </row>
    <row r="7" spans="1:5" ht="14.25" thickBot="1">
      <c r="A7" s="3" t="s">
        <v>21</v>
      </c>
      <c r="B7" s="4">
        <v>68</v>
      </c>
      <c r="D7" s="64" t="s">
        <v>18</v>
      </c>
      <c r="E7" s="11">
        <f>MIN(B2:B26)</f>
        <v>34</v>
      </c>
    </row>
    <row r="8" spans="1:2" ht="14.25" thickBot="1">
      <c r="A8" s="3" t="s">
        <v>48</v>
      </c>
      <c r="B8" s="4">
        <v>46</v>
      </c>
    </row>
    <row r="9" spans="1:5" ht="14.25" thickBot="1">
      <c r="A9" s="3" t="s">
        <v>49</v>
      </c>
      <c r="B9" s="4">
        <v>48</v>
      </c>
      <c r="D9" s="65" t="s">
        <v>50</v>
      </c>
      <c r="E9" s="66">
        <f>COUNTIF(B2:B26,"&lt;40")</f>
        <v>4</v>
      </c>
    </row>
    <row r="10" spans="1:2" ht="13.5">
      <c r="A10" s="3" t="s">
        <v>51</v>
      </c>
      <c r="B10" s="4">
        <v>56</v>
      </c>
    </row>
    <row r="11" spans="1:2" ht="13.5">
      <c r="A11" s="3" t="s">
        <v>15</v>
      </c>
      <c r="B11" s="4">
        <v>79</v>
      </c>
    </row>
    <row r="12" spans="1:2" ht="13.5">
      <c r="A12" s="3" t="s">
        <v>52</v>
      </c>
      <c r="B12" s="4">
        <v>36</v>
      </c>
    </row>
    <row r="13" spans="1:2" ht="13.5">
      <c r="A13" s="3" t="s">
        <v>22</v>
      </c>
      <c r="B13" s="4">
        <v>35</v>
      </c>
    </row>
    <row r="14" spans="1:2" ht="13.5">
      <c r="A14" s="3" t="s">
        <v>24</v>
      </c>
      <c r="B14" s="4">
        <v>55</v>
      </c>
    </row>
    <row r="15" spans="1:2" ht="13.5">
      <c r="A15" s="3" t="s">
        <v>53</v>
      </c>
      <c r="B15" s="4">
        <v>53</v>
      </c>
    </row>
    <row r="16" spans="1:2" ht="13.5">
      <c r="A16" s="3" t="s">
        <v>54</v>
      </c>
      <c r="B16" s="4">
        <v>51</v>
      </c>
    </row>
    <row r="17" spans="1:2" ht="13.5">
      <c r="A17" s="3" t="s">
        <v>25</v>
      </c>
      <c r="B17" s="4">
        <v>50</v>
      </c>
    </row>
    <row r="18" spans="1:2" ht="13.5">
      <c r="A18" s="3" t="s">
        <v>55</v>
      </c>
      <c r="B18" s="4">
        <v>68</v>
      </c>
    </row>
    <row r="19" spans="1:2" ht="13.5">
      <c r="A19" s="3" t="s">
        <v>56</v>
      </c>
      <c r="B19" s="4">
        <v>56</v>
      </c>
    </row>
    <row r="20" spans="1:2" ht="13.5">
      <c r="A20" s="3" t="s">
        <v>57</v>
      </c>
      <c r="B20" s="4">
        <v>79</v>
      </c>
    </row>
    <row r="21" spans="1:2" ht="13.5">
      <c r="A21" s="3" t="s">
        <v>16</v>
      </c>
      <c r="B21" s="4" t="s">
        <v>23</v>
      </c>
    </row>
    <row r="22" spans="1:2" ht="13.5">
      <c r="A22" s="67" t="s">
        <v>58</v>
      </c>
      <c r="B22" s="68">
        <v>56</v>
      </c>
    </row>
    <row r="23" spans="1:2" ht="13.5">
      <c r="A23" s="67" t="s">
        <v>26</v>
      </c>
      <c r="B23" s="68">
        <v>60</v>
      </c>
    </row>
    <row r="24" spans="1:2" ht="13.5">
      <c r="A24" s="67" t="s">
        <v>59</v>
      </c>
      <c r="B24" s="68">
        <v>34</v>
      </c>
    </row>
    <row r="25" spans="1:2" ht="13.5">
      <c r="A25" s="67" t="s">
        <v>60</v>
      </c>
      <c r="B25" s="68">
        <v>57</v>
      </c>
    </row>
    <row r="26" spans="1:2" ht="14.25" thickBot="1">
      <c r="A26" s="46" t="s">
        <v>61</v>
      </c>
      <c r="B26" s="11">
        <v>63</v>
      </c>
    </row>
    <row r="28" ht="13.5">
      <c r="A28" s="69" t="s">
        <v>62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21" sqref="F21"/>
    </sheetView>
  </sheetViews>
  <sheetFormatPr defaultColWidth="9.00390625" defaultRowHeight="13.5"/>
  <sheetData>
    <row r="1" spans="1:9" ht="13.5">
      <c r="A1" s="44" t="s">
        <v>10</v>
      </c>
      <c r="B1" s="70" t="s">
        <v>63</v>
      </c>
      <c r="C1" s="45" t="s">
        <v>42</v>
      </c>
      <c r="E1" s="56" t="s">
        <v>63</v>
      </c>
      <c r="F1" s="71" t="s">
        <v>64</v>
      </c>
      <c r="H1" s="53"/>
      <c r="I1" s="54" t="s">
        <v>42</v>
      </c>
    </row>
    <row r="2" spans="1:9" ht="13.5">
      <c r="A2" s="3" t="s">
        <v>13</v>
      </c>
      <c r="B2" s="72" t="s">
        <v>90</v>
      </c>
      <c r="C2" s="4">
        <v>152</v>
      </c>
      <c r="E2" s="73" t="s">
        <v>90</v>
      </c>
      <c r="F2" s="74">
        <f>COUNTIF($B$2:$B$26,E2)</f>
        <v>11</v>
      </c>
      <c r="H2" s="3" t="s">
        <v>7</v>
      </c>
      <c r="I2" s="4">
        <f>AVERAGE(C2:C26)</f>
        <v>155.32</v>
      </c>
    </row>
    <row r="3" spans="1:9" ht="13.5">
      <c r="A3" s="3" t="s">
        <v>20</v>
      </c>
      <c r="B3" s="72" t="s">
        <v>91</v>
      </c>
      <c r="C3" s="4">
        <v>167</v>
      </c>
      <c r="E3" s="75" t="s">
        <v>92</v>
      </c>
      <c r="F3" s="76">
        <f>COUNTIF($B$2:$B$26,E3)</f>
        <v>3</v>
      </c>
      <c r="H3" s="3" t="s">
        <v>8</v>
      </c>
      <c r="I3" s="4">
        <f>MAX(C2:C26)</f>
        <v>167</v>
      </c>
    </row>
    <row r="4" spans="1:9" ht="14.25" thickBot="1">
      <c r="A4" s="3" t="s">
        <v>14</v>
      </c>
      <c r="B4" s="72" t="s">
        <v>93</v>
      </c>
      <c r="C4" s="4">
        <v>155</v>
      </c>
      <c r="E4" s="75" t="s">
        <v>94</v>
      </c>
      <c r="F4" s="76">
        <f>COUNTIF($B$2:$B$26,E4)</f>
        <v>9</v>
      </c>
      <c r="H4" s="46" t="s">
        <v>9</v>
      </c>
      <c r="I4" s="11">
        <f>MIN(C2:C26)</f>
        <v>146</v>
      </c>
    </row>
    <row r="5" spans="1:6" ht="14.25" thickBot="1">
      <c r="A5" s="3" t="s">
        <v>46</v>
      </c>
      <c r="B5" s="72" t="s">
        <v>93</v>
      </c>
      <c r="C5" s="4">
        <v>160</v>
      </c>
      <c r="E5" s="75" t="s">
        <v>95</v>
      </c>
      <c r="F5" s="76">
        <f>COUNTIF($B$2:$B$26,E5)</f>
        <v>2</v>
      </c>
    </row>
    <row r="6" spans="1:9" ht="14.25" thickBot="1">
      <c r="A6" s="3" t="s">
        <v>47</v>
      </c>
      <c r="B6" s="72" t="s">
        <v>91</v>
      </c>
      <c r="C6" s="4">
        <v>158</v>
      </c>
      <c r="E6" s="77" t="s">
        <v>65</v>
      </c>
      <c r="F6" s="78">
        <f>SUM(F2:F5)</f>
        <v>25</v>
      </c>
      <c r="H6" s="56" t="s">
        <v>66</v>
      </c>
      <c r="I6" s="71" t="s">
        <v>67</v>
      </c>
    </row>
    <row r="7" spans="1:9" ht="13.5">
      <c r="A7" s="3" t="s">
        <v>21</v>
      </c>
      <c r="B7" s="72" t="s">
        <v>94</v>
      </c>
      <c r="C7" s="4">
        <v>158</v>
      </c>
      <c r="H7" s="73" t="s">
        <v>68</v>
      </c>
      <c r="I7" s="74">
        <f>COUNTIF($C$2:$C$26,"&lt;=149")</f>
        <v>4</v>
      </c>
    </row>
    <row r="8" spans="1:9" ht="13.5">
      <c r="A8" s="3" t="s">
        <v>48</v>
      </c>
      <c r="B8" s="72" t="s">
        <v>96</v>
      </c>
      <c r="C8" s="4">
        <v>156</v>
      </c>
      <c r="H8" s="75" t="s">
        <v>69</v>
      </c>
      <c r="I8" s="76">
        <f>COUNTIF(C2:C26,"&lt;=154")-I7</f>
        <v>4</v>
      </c>
    </row>
    <row r="9" spans="1:9" ht="13.5">
      <c r="A9" s="3" t="s">
        <v>49</v>
      </c>
      <c r="B9" s="72" t="s">
        <v>97</v>
      </c>
      <c r="C9" s="4">
        <v>148</v>
      </c>
      <c r="H9" s="75" t="s">
        <v>70</v>
      </c>
      <c r="I9" s="76">
        <f>COUNTIF(C2:C26,"&lt;=159")-SUM(I7:I8)</f>
        <v>13</v>
      </c>
    </row>
    <row r="10" spans="1:9" ht="13.5">
      <c r="A10" s="3" t="s">
        <v>51</v>
      </c>
      <c r="B10" s="72" t="s">
        <v>98</v>
      </c>
      <c r="C10" s="4">
        <v>156</v>
      </c>
      <c r="H10" s="75" t="s">
        <v>71</v>
      </c>
      <c r="I10" s="76">
        <f>COUNTIF(C2:C26,"&lt;=164")-SUM(I7:I9)</f>
        <v>3</v>
      </c>
    </row>
    <row r="11" spans="1:9" ht="13.5">
      <c r="A11" s="3" t="s">
        <v>15</v>
      </c>
      <c r="B11" s="72" t="s">
        <v>96</v>
      </c>
      <c r="C11" s="4">
        <v>159</v>
      </c>
      <c r="H11" s="79" t="s">
        <v>72</v>
      </c>
      <c r="I11" s="80">
        <f>COUNTIF(C2:C26,"&lt;=170")-SUM(I7:I10)</f>
        <v>1</v>
      </c>
    </row>
    <row r="12" spans="1:9" ht="14.25" thickBot="1">
      <c r="A12" s="3" t="s">
        <v>52</v>
      </c>
      <c r="B12" s="72" t="s">
        <v>92</v>
      </c>
      <c r="C12" s="4">
        <v>156</v>
      </c>
      <c r="H12" s="77" t="s">
        <v>65</v>
      </c>
      <c r="I12" s="78">
        <f>SUM(I7:I11)</f>
        <v>25</v>
      </c>
    </row>
    <row r="13" spans="1:3" ht="13.5">
      <c r="A13" s="3" t="s">
        <v>22</v>
      </c>
      <c r="B13" s="72" t="s">
        <v>93</v>
      </c>
      <c r="C13" s="4">
        <v>155</v>
      </c>
    </row>
    <row r="14" spans="1:3" ht="13.5">
      <c r="A14" s="3" t="s">
        <v>24</v>
      </c>
      <c r="B14" s="72" t="s">
        <v>96</v>
      </c>
      <c r="C14" s="4">
        <v>155</v>
      </c>
    </row>
    <row r="15" spans="1:3" ht="13.5">
      <c r="A15" s="3" t="s">
        <v>53</v>
      </c>
      <c r="B15" s="72" t="s">
        <v>93</v>
      </c>
      <c r="C15" s="4">
        <v>153</v>
      </c>
    </row>
    <row r="16" spans="1:3" ht="13.5">
      <c r="A16" s="3" t="s">
        <v>54</v>
      </c>
      <c r="B16" s="72" t="s">
        <v>96</v>
      </c>
      <c r="C16" s="4">
        <v>151</v>
      </c>
    </row>
    <row r="17" spans="1:3" ht="13.5">
      <c r="A17" s="3" t="s">
        <v>25</v>
      </c>
      <c r="B17" s="72" t="s">
        <v>99</v>
      </c>
      <c r="C17" s="4">
        <v>150</v>
      </c>
    </row>
    <row r="18" spans="1:3" ht="13.5">
      <c r="A18" s="3" t="s">
        <v>55</v>
      </c>
      <c r="B18" s="72" t="s">
        <v>94</v>
      </c>
      <c r="C18" s="4">
        <v>158</v>
      </c>
    </row>
    <row r="19" spans="1:3" ht="13.5">
      <c r="A19" s="3" t="s">
        <v>56</v>
      </c>
      <c r="B19" s="72" t="s">
        <v>93</v>
      </c>
      <c r="C19" s="4">
        <v>156</v>
      </c>
    </row>
    <row r="20" spans="1:3" ht="13.5">
      <c r="A20" s="3" t="s">
        <v>57</v>
      </c>
      <c r="B20" s="72" t="s">
        <v>100</v>
      </c>
      <c r="C20" s="4">
        <v>149</v>
      </c>
    </row>
    <row r="21" spans="1:3" ht="13.5">
      <c r="A21" s="3" t="s">
        <v>16</v>
      </c>
      <c r="B21" s="72" t="s">
        <v>92</v>
      </c>
      <c r="C21" s="4">
        <v>149</v>
      </c>
    </row>
    <row r="22" spans="1:3" ht="13.5">
      <c r="A22" s="67" t="s">
        <v>58</v>
      </c>
      <c r="B22" s="81" t="s">
        <v>101</v>
      </c>
      <c r="C22" s="68">
        <v>156</v>
      </c>
    </row>
    <row r="23" spans="1:3" ht="13.5">
      <c r="A23" s="67" t="s">
        <v>26</v>
      </c>
      <c r="B23" s="81" t="s">
        <v>96</v>
      </c>
      <c r="C23" s="68">
        <v>160</v>
      </c>
    </row>
    <row r="24" spans="1:3" ht="13.5">
      <c r="A24" s="67" t="s">
        <v>59</v>
      </c>
      <c r="B24" s="81" t="s">
        <v>91</v>
      </c>
      <c r="C24" s="68">
        <v>146</v>
      </c>
    </row>
    <row r="25" spans="1:3" ht="13.5">
      <c r="A25" s="67" t="s">
        <v>60</v>
      </c>
      <c r="B25" s="81" t="s">
        <v>91</v>
      </c>
      <c r="C25" s="68">
        <v>157</v>
      </c>
    </row>
    <row r="26" spans="1:3" ht="14.25" thickBot="1">
      <c r="A26" s="46" t="s">
        <v>61</v>
      </c>
      <c r="B26" s="82" t="s">
        <v>94</v>
      </c>
      <c r="C26" s="11">
        <v>163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32" sqref="E32"/>
    </sheetView>
  </sheetViews>
  <sheetFormatPr defaultColWidth="9.00390625" defaultRowHeight="13.5"/>
  <cols>
    <col min="4" max="4" width="9.25390625" style="0" customWidth="1"/>
    <col min="5" max="5" width="9.75390625" style="0" customWidth="1"/>
    <col min="9" max="9" width="5.625" style="0" customWidth="1"/>
  </cols>
  <sheetData>
    <row r="1" spans="1:11" ht="13.5">
      <c r="A1" s="53" t="s">
        <v>102</v>
      </c>
      <c r="B1" s="83" t="s">
        <v>73</v>
      </c>
      <c r="C1" s="83" t="s">
        <v>63</v>
      </c>
      <c r="D1" s="83" t="s">
        <v>74</v>
      </c>
      <c r="E1" s="54" t="s">
        <v>75</v>
      </c>
      <c r="G1" s="53"/>
      <c r="H1" s="54" t="s">
        <v>73</v>
      </c>
      <c r="J1" s="56" t="s">
        <v>63</v>
      </c>
      <c r="K1" s="71" t="s">
        <v>64</v>
      </c>
    </row>
    <row r="2" spans="1:11" ht="13.5">
      <c r="A2" s="3">
        <v>1</v>
      </c>
      <c r="B2" s="47">
        <v>19</v>
      </c>
      <c r="C2" s="47" t="s">
        <v>76</v>
      </c>
      <c r="D2" s="47">
        <v>2</v>
      </c>
      <c r="E2" s="4">
        <v>4</v>
      </c>
      <c r="G2" s="3" t="s">
        <v>7</v>
      </c>
      <c r="H2" s="4">
        <f>AVERAGE(B2:B39)</f>
        <v>22.736842105263158</v>
      </c>
      <c r="J2" s="73" t="s">
        <v>93</v>
      </c>
      <c r="K2" s="74">
        <f>COUNTIF($C$2:$C$39,J2)</f>
        <v>14</v>
      </c>
    </row>
    <row r="3" spans="1:11" ht="13.5">
      <c r="A3" s="3">
        <v>2</v>
      </c>
      <c r="B3" s="47">
        <v>20</v>
      </c>
      <c r="C3" s="47" t="s">
        <v>76</v>
      </c>
      <c r="D3" s="47">
        <v>2</v>
      </c>
      <c r="E3" s="4">
        <v>4</v>
      </c>
      <c r="G3" s="3" t="s">
        <v>77</v>
      </c>
      <c r="H3" s="4">
        <f>MAX(B2:B39)</f>
        <v>36</v>
      </c>
      <c r="J3" s="75" t="s">
        <v>103</v>
      </c>
      <c r="K3" s="76">
        <f>COUNTIF($C$2:$C$39,J3)</f>
        <v>7</v>
      </c>
    </row>
    <row r="4" spans="1:11" ht="14.25" thickBot="1">
      <c r="A4" s="3">
        <v>3</v>
      </c>
      <c r="B4" s="47">
        <v>21</v>
      </c>
      <c r="C4" s="47" t="s">
        <v>78</v>
      </c>
      <c r="D4" s="47">
        <v>1</v>
      </c>
      <c r="E4" s="4">
        <v>3</v>
      </c>
      <c r="G4" s="46" t="s">
        <v>79</v>
      </c>
      <c r="H4" s="11">
        <f>MIN(B2:B39)</f>
        <v>19</v>
      </c>
      <c r="J4" s="75" t="s">
        <v>104</v>
      </c>
      <c r="K4" s="76">
        <f>COUNTIF($C$2:$C$39,J4)</f>
        <v>14</v>
      </c>
    </row>
    <row r="5" spans="1:11" ht="14.25" thickBot="1">
      <c r="A5" s="3">
        <v>4</v>
      </c>
      <c r="B5" s="47">
        <v>20</v>
      </c>
      <c r="C5" s="47" t="s">
        <v>78</v>
      </c>
      <c r="D5" s="47">
        <v>1</v>
      </c>
      <c r="E5" s="4">
        <v>3</v>
      </c>
      <c r="J5" s="75" t="s">
        <v>105</v>
      </c>
      <c r="K5" s="76">
        <f>COUNTIF($C$2:$C$39,J5)</f>
        <v>3</v>
      </c>
    </row>
    <row r="6" spans="1:11" ht="14.25" thickBot="1">
      <c r="A6" s="3">
        <v>5</v>
      </c>
      <c r="B6" s="47">
        <v>19</v>
      </c>
      <c r="C6" s="47" t="s">
        <v>76</v>
      </c>
      <c r="D6" s="47">
        <v>1</v>
      </c>
      <c r="E6" s="4">
        <v>4</v>
      </c>
      <c r="G6" s="56" t="s">
        <v>80</v>
      </c>
      <c r="H6" s="71" t="s">
        <v>64</v>
      </c>
      <c r="J6" s="77" t="s">
        <v>65</v>
      </c>
      <c r="K6" s="78">
        <f>SUM(K2:K5)</f>
        <v>38</v>
      </c>
    </row>
    <row r="7" spans="1:8" ht="14.25" thickBot="1">
      <c r="A7" s="3">
        <v>6</v>
      </c>
      <c r="B7" s="47">
        <v>22</v>
      </c>
      <c r="C7" s="47" t="s">
        <v>81</v>
      </c>
      <c r="D7" s="47">
        <v>3</v>
      </c>
      <c r="E7" s="4">
        <v>3</v>
      </c>
      <c r="G7" s="73" t="s">
        <v>82</v>
      </c>
      <c r="H7" s="74">
        <f>COUNTIF(B2:B39,"&lt;=19")</f>
        <v>7</v>
      </c>
    </row>
    <row r="8" spans="1:11" ht="13.5">
      <c r="A8" s="3">
        <v>7</v>
      </c>
      <c r="B8" s="47">
        <v>20</v>
      </c>
      <c r="C8" s="47" t="s">
        <v>76</v>
      </c>
      <c r="D8" s="47">
        <v>2</v>
      </c>
      <c r="E8" s="4">
        <v>3</v>
      </c>
      <c r="G8" s="75" t="s">
        <v>83</v>
      </c>
      <c r="H8" s="76">
        <f>COUNTIF(B2:B39,"&lt;=24")-H7</f>
        <v>20</v>
      </c>
      <c r="J8" s="56" t="s">
        <v>84</v>
      </c>
      <c r="K8" s="71" t="s">
        <v>64</v>
      </c>
    </row>
    <row r="9" spans="1:11" ht="13.5">
      <c r="A9" s="3">
        <v>8</v>
      </c>
      <c r="B9" s="47">
        <v>36</v>
      </c>
      <c r="C9" s="47" t="s">
        <v>76</v>
      </c>
      <c r="D9" s="47">
        <v>3</v>
      </c>
      <c r="E9" s="4">
        <v>3</v>
      </c>
      <c r="G9" s="75" t="s">
        <v>85</v>
      </c>
      <c r="H9" s="76">
        <f>COUNTIF(B2:B39,"&lt;=29")-SUM(H7:H8)</f>
        <v>9</v>
      </c>
      <c r="J9" s="73">
        <v>1</v>
      </c>
      <c r="K9" s="74">
        <f>COUNTIF($D$2:$D$39,J9)</f>
        <v>5</v>
      </c>
    </row>
    <row r="10" spans="1:11" ht="13.5">
      <c r="A10" s="3">
        <v>9</v>
      </c>
      <c r="B10" s="47">
        <v>23</v>
      </c>
      <c r="C10" s="47" t="s">
        <v>81</v>
      </c>
      <c r="D10" s="47">
        <v>1</v>
      </c>
      <c r="E10" s="4">
        <v>2</v>
      </c>
      <c r="G10" s="75" t="s">
        <v>86</v>
      </c>
      <c r="H10" s="76">
        <f>COUNTIF(B2:B39,"&lt;=34")-SUM(H7:H9)</f>
        <v>1</v>
      </c>
      <c r="J10" s="75">
        <v>2</v>
      </c>
      <c r="K10" s="76">
        <f>COUNTIF($D$2:$D$39,J10)</f>
        <v>21</v>
      </c>
    </row>
    <row r="11" spans="1:11" ht="13.5">
      <c r="A11" s="3">
        <v>10</v>
      </c>
      <c r="B11" s="47">
        <v>24</v>
      </c>
      <c r="C11" s="47" t="s">
        <v>76</v>
      </c>
      <c r="D11" s="47">
        <v>2</v>
      </c>
      <c r="E11" s="4">
        <v>2</v>
      </c>
      <c r="G11" s="75" t="s">
        <v>87</v>
      </c>
      <c r="H11" s="76">
        <f>COUNTIF(B2:B39,"&lt;=40")-SUM(H7:H10)</f>
        <v>1</v>
      </c>
      <c r="J11" s="75">
        <v>3</v>
      </c>
      <c r="K11" s="76">
        <f>COUNTIF($D$2:$D$39,J11)</f>
        <v>12</v>
      </c>
    </row>
    <row r="12" spans="1:11" ht="14.25" thickBot="1">
      <c r="A12" s="3">
        <v>11</v>
      </c>
      <c r="B12" s="47">
        <v>22</v>
      </c>
      <c r="C12" s="47" t="s">
        <v>81</v>
      </c>
      <c r="D12" s="47">
        <v>3</v>
      </c>
      <c r="E12" s="4">
        <v>3</v>
      </c>
      <c r="G12" s="77" t="s">
        <v>65</v>
      </c>
      <c r="H12" s="78">
        <f>SUM(H7:H11)</f>
        <v>38</v>
      </c>
      <c r="J12" s="75">
        <v>4</v>
      </c>
      <c r="K12" s="76">
        <f>COUNTIF($D$2:$D$39,J12)</f>
        <v>0</v>
      </c>
    </row>
    <row r="13" spans="1:11" ht="14.25" thickBot="1">
      <c r="A13" s="3">
        <v>12</v>
      </c>
      <c r="B13" s="47">
        <v>20</v>
      </c>
      <c r="C13" s="47" t="s">
        <v>81</v>
      </c>
      <c r="D13" s="47">
        <v>2</v>
      </c>
      <c r="E13" s="4">
        <v>3</v>
      </c>
      <c r="J13" s="77" t="s">
        <v>65</v>
      </c>
      <c r="K13" s="78">
        <f>SUM(K9:K12)</f>
        <v>38</v>
      </c>
    </row>
    <row r="14" spans="1:5" ht="14.25" thickBot="1">
      <c r="A14" s="3">
        <v>13</v>
      </c>
      <c r="B14" s="47">
        <v>21</v>
      </c>
      <c r="C14" s="47" t="s">
        <v>88</v>
      </c>
      <c r="D14" s="47">
        <v>2</v>
      </c>
      <c r="E14" s="4">
        <v>3</v>
      </c>
    </row>
    <row r="15" spans="1:11" ht="13.5">
      <c r="A15" s="3">
        <v>14</v>
      </c>
      <c r="B15" s="47">
        <v>20</v>
      </c>
      <c r="C15" s="47" t="s">
        <v>81</v>
      </c>
      <c r="D15" s="47">
        <v>2</v>
      </c>
      <c r="E15" s="4">
        <v>3</v>
      </c>
      <c r="J15" s="56" t="s">
        <v>89</v>
      </c>
      <c r="K15" s="71" t="s">
        <v>64</v>
      </c>
    </row>
    <row r="16" spans="1:11" ht="13.5">
      <c r="A16" s="3">
        <v>15</v>
      </c>
      <c r="B16" s="47">
        <v>20</v>
      </c>
      <c r="C16" s="47" t="s">
        <v>88</v>
      </c>
      <c r="D16" s="47">
        <v>3</v>
      </c>
      <c r="E16" s="4">
        <v>2</v>
      </c>
      <c r="J16" s="73">
        <v>1</v>
      </c>
      <c r="K16" s="74">
        <f>COUNTIF($E$2:$E$39,J16)</f>
        <v>0</v>
      </c>
    </row>
    <row r="17" spans="1:11" ht="13.5">
      <c r="A17" s="3">
        <v>16</v>
      </c>
      <c r="B17" s="47">
        <v>25</v>
      </c>
      <c r="C17" s="47" t="s">
        <v>78</v>
      </c>
      <c r="D17" s="47">
        <v>2</v>
      </c>
      <c r="E17" s="4">
        <v>3</v>
      </c>
      <c r="J17" s="75">
        <v>2</v>
      </c>
      <c r="K17" s="76">
        <f>COUNTIF($E$2:$E$39,J17)</f>
        <v>8</v>
      </c>
    </row>
    <row r="18" spans="1:11" ht="13.5">
      <c r="A18" s="3">
        <v>17</v>
      </c>
      <c r="B18" s="47">
        <v>28</v>
      </c>
      <c r="C18" s="47" t="s">
        <v>81</v>
      </c>
      <c r="D18" s="47">
        <v>3</v>
      </c>
      <c r="E18" s="4">
        <v>2</v>
      </c>
      <c r="J18" s="75">
        <v>3</v>
      </c>
      <c r="K18" s="76">
        <f>COUNTIF($E$2:$E$39,J18)</f>
        <v>23</v>
      </c>
    </row>
    <row r="19" spans="1:11" ht="13.5">
      <c r="A19" s="3">
        <v>18</v>
      </c>
      <c r="B19" s="47">
        <v>28</v>
      </c>
      <c r="C19" s="47" t="s">
        <v>76</v>
      </c>
      <c r="D19" s="47">
        <v>2</v>
      </c>
      <c r="E19" s="4">
        <v>2</v>
      </c>
      <c r="J19" s="75">
        <v>4</v>
      </c>
      <c r="K19" s="76">
        <f>COUNTIF($E$2:$E$39,J19)</f>
        <v>7</v>
      </c>
    </row>
    <row r="20" spans="1:11" ht="14.25" thickBot="1">
      <c r="A20" s="3">
        <v>19</v>
      </c>
      <c r="B20" s="47">
        <v>19</v>
      </c>
      <c r="C20" s="47" t="s">
        <v>76</v>
      </c>
      <c r="D20" s="47">
        <v>3</v>
      </c>
      <c r="E20" s="4">
        <v>3</v>
      </c>
      <c r="J20" s="77" t="s">
        <v>65</v>
      </c>
      <c r="K20" s="78">
        <f>SUM(K16:K19)</f>
        <v>38</v>
      </c>
    </row>
    <row r="21" spans="1:5" ht="13.5">
      <c r="A21" s="3">
        <v>20</v>
      </c>
      <c r="B21" s="47">
        <v>19</v>
      </c>
      <c r="C21" s="47" t="s">
        <v>76</v>
      </c>
      <c r="D21" s="47">
        <v>1</v>
      </c>
      <c r="E21" s="4">
        <v>3</v>
      </c>
    </row>
    <row r="22" spans="1:5" ht="13.5">
      <c r="A22" s="3">
        <v>21</v>
      </c>
      <c r="B22" s="47">
        <v>20</v>
      </c>
      <c r="C22" s="47" t="s">
        <v>81</v>
      </c>
      <c r="D22" s="47">
        <v>2</v>
      </c>
      <c r="E22" s="4">
        <v>3</v>
      </c>
    </row>
    <row r="23" spans="1:5" ht="13.5">
      <c r="A23" s="3">
        <v>22</v>
      </c>
      <c r="B23" s="47">
        <v>22</v>
      </c>
      <c r="C23" s="47" t="s">
        <v>88</v>
      </c>
      <c r="D23" s="47">
        <v>2</v>
      </c>
      <c r="E23" s="4">
        <v>2</v>
      </c>
    </row>
    <row r="24" spans="1:5" ht="13.5">
      <c r="A24" s="3">
        <v>23</v>
      </c>
      <c r="B24" s="47">
        <v>20</v>
      </c>
      <c r="C24" s="47" t="s">
        <v>78</v>
      </c>
      <c r="D24" s="47">
        <v>3</v>
      </c>
      <c r="E24" s="4">
        <v>3</v>
      </c>
    </row>
    <row r="25" spans="1:5" ht="13.5">
      <c r="A25" s="3">
        <v>24</v>
      </c>
      <c r="B25" s="47">
        <v>19</v>
      </c>
      <c r="C25" s="47" t="s">
        <v>81</v>
      </c>
      <c r="D25" s="47">
        <v>2</v>
      </c>
      <c r="E25" s="4">
        <v>3</v>
      </c>
    </row>
    <row r="26" spans="1:5" ht="13.5">
      <c r="A26" s="3">
        <v>25</v>
      </c>
      <c r="B26" s="47">
        <v>21</v>
      </c>
      <c r="C26" s="47" t="s">
        <v>81</v>
      </c>
      <c r="D26" s="47">
        <v>3</v>
      </c>
      <c r="E26" s="4">
        <v>3</v>
      </c>
    </row>
    <row r="27" spans="1:5" ht="13.5">
      <c r="A27" s="3">
        <v>26</v>
      </c>
      <c r="B27" s="47">
        <v>27</v>
      </c>
      <c r="C27" s="47" t="s">
        <v>78</v>
      </c>
      <c r="D27" s="47">
        <v>3</v>
      </c>
      <c r="E27" s="4">
        <v>4</v>
      </c>
    </row>
    <row r="28" spans="1:5" ht="13.5">
      <c r="A28" s="3">
        <v>27</v>
      </c>
      <c r="B28" s="47">
        <v>29</v>
      </c>
      <c r="C28" s="47" t="s">
        <v>81</v>
      </c>
      <c r="D28" s="47">
        <v>3</v>
      </c>
      <c r="E28" s="4">
        <v>3</v>
      </c>
    </row>
    <row r="29" spans="1:5" ht="13.5">
      <c r="A29" s="3">
        <v>28</v>
      </c>
      <c r="B29" s="47">
        <v>27</v>
      </c>
      <c r="C29" s="47" t="s">
        <v>81</v>
      </c>
      <c r="D29" s="47">
        <v>2</v>
      </c>
      <c r="E29" s="4">
        <v>2</v>
      </c>
    </row>
    <row r="30" spans="1:5" ht="13.5">
      <c r="A30" s="3">
        <v>29</v>
      </c>
      <c r="B30" s="47">
        <v>20</v>
      </c>
      <c r="C30" s="47" t="s">
        <v>76</v>
      </c>
      <c r="D30" s="47">
        <v>2</v>
      </c>
      <c r="E30" s="4">
        <v>3</v>
      </c>
    </row>
    <row r="31" spans="1:5" ht="13.5">
      <c r="A31" s="3">
        <v>30</v>
      </c>
      <c r="B31" s="47">
        <v>29</v>
      </c>
      <c r="C31" s="47" t="s">
        <v>76</v>
      </c>
      <c r="D31" s="47">
        <v>2</v>
      </c>
      <c r="E31" s="4">
        <v>3</v>
      </c>
    </row>
    <row r="32" spans="1:5" ht="13.5">
      <c r="A32" s="3">
        <v>31</v>
      </c>
      <c r="B32" s="47">
        <v>20</v>
      </c>
      <c r="C32" s="47" t="s">
        <v>76</v>
      </c>
      <c r="D32" s="47">
        <v>3</v>
      </c>
      <c r="E32" s="4">
        <v>4</v>
      </c>
    </row>
    <row r="33" spans="1:5" ht="13.5">
      <c r="A33" s="3">
        <v>32</v>
      </c>
      <c r="B33" s="47">
        <v>20</v>
      </c>
      <c r="C33" s="47" t="s">
        <v>76</v>
      </c>
      <c r="D33" s="47">
        <v>2</v>
      </c>
      <c r="E33" s="4">
        <v>3</v>
      </c>
    </row>
    <row r="34" spans="1:5" ht="13.5">
      <c r="A34" s="3">
        <v>33</v>
      </c>
      <c r="B34" s="47">
        <v>27</v>
      </c>
      <c r="C34" s="47" t="s">
        <v>81</v>
      </c>
      <c r="D34" s="47">
        <v>2</v>
      </c>
      <c r="E34" s="4">
        <v>2</v>
      </c>
    </row>
    <row r="35" spans="1:5" ht="13.5">
      <c r="A35" s="3">
        <v>34</v>
      </c>
      <c r="B35" s="47">
        <v>19</v>
      </c>
      <c r="C35" s="47" t="s">
        <v>78</v>
      </c>
      <c r="D35" s="47">
        <v>2</v>
      </c>
      <c r="E35" s="4">
        <v>4</v>
      </c>
    </row>
    <row r="36" spans="1:5" ht="13.5">
      <c r="A36" s="3">
        <v>35</v>
      </c>
      <c r="B36" s="47">
        <v>19</v>
      </c>
      <c r="C36" s="47" t="s">
        <v>81</v>
      </c>
      <c r="D36" s="47">
        <v>2</v>
      </c>
      <c r="E36" s="4">
        <v>3</v>
      </c>
    </row>
    <row r="37" spans="1:5" ht="13.5">
      <c r="A37" s="3">
        <v>36</v>
      </c>
      <c r="B37" s="47">
        <v>20</v>
      </c>
      <c r="C37" s="47" t="s">
        <v>76</v>
      </c>
      <c r="D37" s="47">
        <v>2</v>
      </c>
      <c r="E37" s="4">
        <v>3</v>
      </c>
    </row>
    <row r="38" spans="1:5" ht="13.5">
      <c r="A38" s="3">
        <v>37</v>
      </c>
      <c r="B38" s="47">
        <v>25</v>
      </c>
      <c r="C38" s="47" t="s">
        <v>81</v>
      </c>
      <c r="D38" s="47">
        <v>3</v>
      </c>
      <c r="E38" s="4">
        <v>4</v>
      </c>
    </row>
    <row r="39" spans="1:5" ht="14.25" thickBot="1">
      <c r="A39" s="46">
        <v>38</v>
      </c>
      <c r="B39" s="49">
        <v>34</v>
      </c>
      <c r="C39" s="49" t="s">
        <v>78</v>
      </c>
      <c r="D39" s="49">
        <v>2</v>
      </c>
      <c r="E39" s="11">
        <v>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HATANO</cp:lastModifiedBy>
  <dcterms:created xsi:type="dcterms:W3CDTF">2004-04-13T01:46:12Z</dcterms:created>
  <dcterms:modified xsi:type="dcterms:W3CDTF">2007-04-26T05:09:52Z</dcterms:modified>
  <cp:category/>
  <cp:version/>
  <cp:contentType/>
  <cp:contentStatus/>
</cp:coreProperties>
</file>