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875" windowHeight="8640" activeTab="5"/>
  </bookViews>
  <sheets>
    <sheet name="関数4" sheetId="1" r:id="rId1"/>
    <sheet name="関数4練習1" sheetId="2" r:id="rId2"/>
    <sheet name="関数4練習2" sheetId="3" r:id="rId3"/>
    <sheet name="関数5" sheetId="4" r:id="rId4"/>
    <sheet name="関数5練習1" sheetId="5" r:id="rId5"/>
    <sheet name="関数5練習2" sheetId="6" r:id="rId6"/>
  </sheets>
  <definedNames/>
  <calcPr fullCalcOnLoad="1"/>
</workbook>
</file>

<file path=xl/sharedStrings.xml><?xml version="1.0" encoding="utf-8"?>
<sst xmlns="http://schemas.openxmlformats.org/spreadsheetml/2006/main" count="142" uniqueCount="136">
  <si>
    <t>四捨五入</t>
  </si>
  <si>
    <t>対象となる値</t>
  </si>
  <si>
    <t>四捨五入桁数</t>
  </si>
  <si>
    <t>結果</t>
  </si>
  <si>
    <t>切り上げ</t>
  </si>
  <si>
    <t>切り上げ桁数</t>
  </si>
  <si>
    <t>切り捨て</t>
  </si>
  <si>
    <t>切り捨て桁数</t>
  </si>
  <si>
    <t>数値</t>
  </si>
  <si>
    <t>購入品目</t>
  </si>
  <si>
    <t>購入金額</t>
  </si>
  <si>
    <t>税率</t>
  </si>
  <si>
    <t>消費税</t>
  </si>
  <si>
    <t>支払額(10円未満四捨五入）</t>
  </si>
  <si>
    <t>ポイント(1%で1、10未満は繰り上げ）</t>
  </si>
  <si>
    <t>ノート型パソコン</t>
  </si>
  <si>
    <t>デスクトップ型</t>
  </si>
  <si>
    <t>商品名</t>
  </si>
  <si>
    <t>単価</t>
  </si>
  <si>
    <t>数量</t>
  </si>
  <si>
    <t>小計</t>
  </si>
  <si>
    <t>消費税（外税)</t>
  </si>
  <si>
    <t>合計金額</t>
  </si>
  <si>
    <t>JCN社B5型ノートPC</t>
  </si>
  <si>
    <t>JCN社A4型ノートPC</t>
  </si>
  <si>
    <t>OFD社デスクトップPC</t>
  </si>
  <si>
    <t>15inch液晶モニタ</t>
  </si>
  <si>
    <t>インクジェットプリンタ</t>
  </si>
  <si>
    <t>レーザープリンタ</t>
  </si>
  <si>
    <t>スキャナ</t>
  </si>
  <si>
    <t>デジタルカメラ</t>
  </si>
  <si>
    <t>テンキーボード</t>
  </si>
  <si>
    <t>USBメモリ(256MB)</t>
  </si>
  <si>
    <t>フロッピーディスク40枚</t>
  </si>
  <si>
    <t>CDR20枚セット</t>
  </si>
  <si>
    <t>合計</t>
  </si>
  <si>
    <t>ディスプレイ</t>
  </si>
  <si>
    <t>プリンター</t>
  </si>
  <si>
    <t>ハードディスク</t>
  </si>
  <si>
    <t>メモリ</t>
  </si>
  <si>
    <t>身長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</si>
  <si>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</si>
  <si>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</si>
  <si>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</si>
  <si>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</si>
  <si>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</si>
  <si>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</si>
  <si>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</si>
  <si>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</si>
  <si>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</si>
  <si>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</si>
  <si>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</si>
  <si>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</si>
  <si>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</si>
  <si>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</si>
  <si>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</si>
  <si>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</si>
  <si>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</si>
  <si>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</si>
  <si>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</si>
  <si>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</si>
  <si>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</si>
  <si>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</si>
  <si>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</si>
  <si>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</si>
  <si>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</si>
  <si>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</si>
  <si>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</si>
  <si>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</si>
  <si>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</si>
  <si>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</si>
  <si>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</si>
  <si>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</si>
  <si>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</si>
  <si>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</si>
  <si>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</si>
  <si>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</si>
  <si>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</si>
  <si>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</si>
  <si>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</si>
  <si>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</si>
  <si>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</si>
  <si>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</si>
  <si>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</si>
  <si>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</si>
  <si>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</si>
  <si>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</si>
  <si>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</si>
  <si>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名前</t>
  </si>
  <si>
    <t>幅跳び</t>
  </si>
  <si>
    <t>順位</t>
  </si>
  <si>
    <t>50m走</t>
  </si>
  <si>
    <t>安倍　俊之</t>
  </si>
  <si>
    <t>飯田　正志</t>
  </si>
  <si>
    <t>石川　孝則</t>
  </si>
  <si>
    <t>石黒　智子</t>
  </si>
  <si>
    <t>大谷　博之</t>
  </si>
  <si>
    <t>小川　裕子</t>
  </si>
  <si>
    <t>氏名</t>
  </si>
  <si>
    <t>順位（低いほうから）</t>
  </si>
  <si>
    <t>安倍</t>
  </si>
  <si>
    <t>飯田</t>
  </si>
  <si>
    <t>石川</t>
  </si>
  <si>
    <t>石黒</t>
  </si>
  <si>
    <t>市井</t>
  </si>
  <si>
    <t>大谷</t>
  </si>
  <si>
    <t>小川</t>
  </si>
  <si>
    <t>加護</t>
  </si>
  <si>
    <t>亀井</t>
  </si>
  <si>
    <t>後藤</t>
  </si>
  <si>
    <t>紺野</t>
  </si>
  <si>
    <t>斉藤</t>
  </si>
  <si>
    <t>柴田</t>
  </si>
  <si>
    <t>高橋</t>
  </si>
  <si>
    <t>田中</t>
  </si>
  <si>
    <t>辻</t>
  </si>
  <si>
    <t>中澤</t>
  </si>
  <si>
    <t>藤本</t>
  </si>
  <si>
    <t>新垣</t>
  </si>
  <si>
    <t>福田</t>
  </si>
  <si>
    <t>道重</t>
  </si>
  <si>
    <t>村田</t>
  </si>
  <si>
    <t>矢口</t>
  </si>
  <si>
    <t>保田</t>
  </si>
  <si>
    <t>吉澤</t>
  </si>
  <si>
    <t>都道府県</t>
  </si>
  <si>
    <t>大学進学者男</t>
  </si>
  <si>
    <t>大学進学者女</t>
  </si>
  <si>
    <t>合計の順位</t>
  </si>
  <si>
    <t>京都の大学進学者数は全国で</t>
  </si>
  <si>
    <t>番目である</t>
  </si>
  <si>
    <t>ROUNDDOWN</t>
  </si>
  <si>
    <t>ROUNDUP</t>
  </si>
  <si>
    <t>ROUND</t>
  </si>
  <si>
    <t>INT</t>
  </si>
  <si>
    <t>TRUNC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</si>
</sst>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aaa"/>
    <numFmt numFmtId="212" formatCode="[h]:mm"/>
  </numFmts>
  <fonts count="1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14"/>
      <color indexed="57"/>
      <name val="ＭＳ Ｐゴシック"/>
      <family val="3"/>
    </font>
    <font>
      <sz val="14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7"/>
      <name val="ＭＳ Ｐゴシック"/>
      <family val="3"/>
    </font>
    <font>
      <sz val="14"/>
      <color indexed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1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4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9" fontId="4" fillId="0" borderId="0" xfId="15" applyFont="1" applyAlignment="1">
      <alignment vertical="center"/>
    </xf>
    <xf numFmtId="0" fontId="0" fillId="0" borderId="14" xfId="0" applyBorder="1" applyAlignment="1">
      <alignment vertical="center"/>
    </xf>
    <xf numFmtId="6" fontId="0" fillId="0" borderId="1" xfId="19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6" fontId="0" fillId="0" borderId="17" xfId="19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09" fontId="10" fillId="0" borderId="0" xfId="0" applyNumberFormat="1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right"/>
    </xf>
    <xf numFmtId="0" fontId="11" fillId="2" borderId="2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5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6" fontId="0" fillId="0" borderId="1" xfId="0" applyNumberFormat="1" applyBorder="1" applyAlignment="1">
      <alignment vertical="center"/>
    </xf>
    <xf numFmtId="6" fontId="0" fillId="0" borderId="15" xfId="0" applyNumberFormat="1" applyBorder="1" applyAlignment="1">
      <alignment vertical="center"/>
    </xf>
    <xf numFmtId="6" fontId="0" fillId="0" borderId="17" xfId="0" applyNumberFormat="1" applyBorder="1" applyAlignment="1">
      <alignment vertical="center"/>
    </xf>
    <xf numFmtId="6" fontId="0" fillId="0" borderId="36" xfId="0" applyNumberFormat="1" applyBorder="1" applyAlignment="1">
      <alignment vertical="center"/>
    </xf>
    <xf numFmtId="6" fontId="0" fillId="0" borderId="37" xfId="0" applyNumberFormat="1" applyBorder="1" applyAlignment="1">
      <alignment vertical="center"/>
    </xf>
    <xf numFmtId="6" fontId="0" fillId="0" borderId="38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10</xdr:col>
      <xdr:colOff>85725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28575"/>
          <a:ext cx="2743200" cy="4543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ROUND(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数値を指定した桁数に四捨五入
  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端数を四捨五入する数値
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四捨五入する桁数を指定
　　　　　　 1位-0　10位-　-1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 ROUNDDOWN(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数値を指定した桁数までに切り捨て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ROUNDUP(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数値を指定した桁数までに切り上げ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INT(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指定した数値を超えない整数に丸める
■  TRUNC(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数値の整数部を求める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161925</xdr:rowOff>
    </xdr:from>
    <xdr:to>
      <xdr:col>3</xdr:col>
      <xdr:colOff>628650</xdr:colOff>
      <xdr:row>14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1543050"/>
          <a:ext cx="3305175" cy="952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RANK(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順序[0,1]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のなかで何番目にあたるか（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降順・昇順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）を求める。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21" sqref="F21"/>
    </sheetView>
  </sheetViews>
  <sheetFormatPr defaultColWidth="9.00390625" defaultRowHeight="13.5"/>
  <cols>
    <col min="1" max="1" width="13.875" style="2" customWidth="1"/>
    <col min="2" max="2" width="17.125" style="2" customWidth="1"/>
    <col min="3" max="3" width="16.125" style="2" customWidth="1"/>
    <col min="4" max="4" width="10.625" style="2" customWidth="1"/>
    <col min="5" max="5" width="9.375" style="2" customWidth="1"/>
    <col min="6" max="8" width="9.00390625" style="2" customWidth="1"/>
    <col min="9" max="9" width="12.50390625" style="2" customWidth="1"/>
    <col min="10" max="16384" width="9.00390625" style="2" customWidth="1"/>
  </cols>
  <sheetData>
    <row r="1" ht="17.25">
      <c r="A1" s="1" t="s">
        <v>0</v>
      </c>
    </row>
    <row r="2" spans="1:3" ht="14.25" thickBot="1">
      <c r="A2" s="3" t="s">
        <v>1</v>
      </c>
      <c r="B2" s="3" t="s">
        <v>2</v>
      </c>
      <c r="C2" s="4" t="s">
        <v>3</v>
      </c>
    </row>
    <row r="3" spans="1:6" ht="15.75" customHeight="1">
      <c r="A3" s="5">
        <v>13.12568</v>
      </c>
      <c r="B3" s="54">
        <v>3</v>
      </c>
      <c r="C3" s="55">
        <f>ROUND(A3,B3)</f>
        <v>13.126</v>
      </c>
      <c r="D3" s="32"/>
      <c r="E3" s="32"/>
      <c r="F3" s="32"/>
    </row>
    <row r="4" spans="1:10" ht="15.75" customHeight="1">
      <c r="A4" s="5">
        <v>-15.3625</v>
      </c>
      <c r="B4" s="54">
        <v>2</v>
      </c>
      <c r="C4" s="56">
        <f>ROUND(A4,B4)</f>
        <v>-15.36</v>
      </c>
      <c r="D4" s="32"/>
      <c r="E4" s="32"/>
      <c r="F4" s="32"/>
      <c r="I4" s="27">
        <f>1/3</f>
        <v>0.3333333333333333</v>
      </c>
      <c r="J4" s="26">
        <f>I4*10</f>
        <v>3.333333333333333</v>
      </c>
    </row>
    <row r="5" spans="1:10" ht="15.75" customHeight="1" thickBot="1">
      <c r="A5" s="5">
        <v>-35.125</v>
      </c>
      <c r="B5" s="54">
        <v>-1</v>
      </c>
      <c r="C5" s="57">
        <f>ROUND(A5,B5)</f>
        <v>-40</v>
      </c>
      <c r="D5" s="32"/>
      <c r="E5" s="32"/>
      <c r="F5" s="32"/>
      <c r="I5" s="27">
        <f>ROUND(1/3,1)</f>
        <v>0.3</v>
      </c>
      <c r="J5" s="26">
        <f>I5*10</f>
        <v>3</v>
      </c>
    </row>
    <row r="6" spans="2:6" ht="14.25">
      <c r="B6" s="32"/>
      <c r="C6" s="32"/>
      <c r="D6" s="32"/>
      <c r="E6" s="32"/>
      <c r="F6" s="32"/>
    </row>
    <row r="7" spans="1:6" ht="17.25">
      <c r="A7" s="1" t="s">
        <v>4</v>
      </c>
      <c r="B7" s="32"/>
      <c r="C7" s="32"/>
      <c r="D7" s="32"/>
      <c r="E7" s="32"/>
      <c r="F7" s="32"/>
    </row>
    <row r="8" spans="1:6" ht="15" thickBot="1">
      <c r="A8" s="3" t="s">
        <v>1</v>
      </c>
      <c r="B8" s="58" t="s">
        <v>5</v>
      </c>
      <c r="C8" s="59" t="s">
        <v>3</v>
      </c>
      <c r="D8" s="32"/>
      <c r="E8" s="32"/>
      <c r="F8" s="32"/>
    </row>
    <row r="9" spans="1:6" ht="14.25">
      <c r="A9" s="5">
        <v>13.12568</v>
      </c>
      <c r="B9" s="54">
        <v>3</v>
      </c>
      <c r="C9" s="55">
        <f>ROUNDUP(A9,B9)</f>
        <v>13.126</v>
      </c>
      <c r="D9" s="32"/>
      <c r="E9" s="32"/>
      <c r="F9" s="32"/>
    </row>
    <row r="10" spans="1:6" ht="14.25">
      <c r="A10" s="5">
        <v>-15.3625</v>
      </c>
      <c r="B10" s="54">
        <v>2</v>
      </c>
      <c r="C10" s="56">
        <f>ROUNDUP(A10,B10)</f>
        <v>-15.37</v>
      </c>
      <c r="D10" s="32"/>
      <c r="E10" s="32"/>
      <c r="F10" s="32"/>
    </row>
    <row r="11" spans="1:6" ht="15" thickBot="1">
      <c r="A11" s="5">
        <v>-35.125</v>
      </c>
      <c r="B11" s="54">
        <v>-1</v>
      </c>
      <c r="C11" s="57">
        <f>ROUNDUP(A11,B11)</f>
        <v>-40</v>
      </c>
      <c r="D11" s="32"/>
      <c r="E11" s="32"/>
      <c r="F11" s="32"/>
    </row>
    <row r="12" spans="2:6" ht="14.25">
      <c r="B12" s="32"/>
      <c r="C12" s="32"/>
      <c r="D12" s="32"/>
      <c r="E12" s="32"/>
      <c r="F12" s="32"/>
    </row>
    <row r="13" spans="1:6" ht="17.25">
      <c r="A13" s="1" t="s">
        <v>6</v>
      </c>
      <c r="B13" s="32"/>
      <c r="C13" s="32"/>
      <c r="D13" s="32"/>
      <c r="E13" s="32"/>
      <c r="F13" s="32"/>
    </row>
    <row r="14" spans="1:6" ht="15" thickBot="1">
      <c r="A14" s="3" t="s">
        <v>1</v>
      </c>
      <c r="B14" s="58" t="s">
        <v>7</v>
      </c>
      <c r="C14" s="59" t="s">
        <v>3</v>
      </c>
      <c r="D14" s="32"/>
      <c r="E14" s="32"/>
      <c r="F14" s="32"/>
    </row>
    <row r="15" spans="1:6" ht="14.25">
      <c r="A15" s="5">
        <v>13.12568</v>
      </c>
      <c r="B15" s="54">
        <v>3</v>
      </c>
      <c r="C15" s="55">
        <f>ROUNDDOWN(A15,B15)</f>
        <v>13.125</v>
      </c>
      <c r="D15" s="32"/>
      <c r="E15" s="32"/>
      <c r="F15" s="32"/>
    </row>
    <row r="16" spans="1:6" ht="14.25">
      <c r="A16" s="5">
        <v>-15.3625</v>
      </c>
      <c r="B16" s="54">
        <v>2</v>
      </c>
      <c r="C16" s="56">
        <f>ROUNDDOWN(A16,B16)</f>
        <v>-15.36</v>
      </c>
      <c r="D16" s="32"/>
      <c r="E16" s="32"/>
      <c r="F16" s="32"/>
    </row>
    <row r="17" spans="1:6" ht="15" thickBot="1">
      <c r="A17" s="5">
        <v>-35.125</v>
      </c>
      <c r="B17" s="54">
        <v>-1</v>
      </c>
      <c r="C17" s="57">
        <f>ROUNDDOWN(A17,B17)</f>
        <v>-30</v>
      </c>
      <c r="D17" s="32"/>
      <c r="E17" s="32"/>
      <c r="F17" s="32"/>
    </row>
    <row r="18" spans="2:6" ht="14.25">
      <c r="B18" s="32"/>
      <c r="C18" s="32"/>
      <c r="D18" s="32"/>
      <c r="E18" s="32"/>
      <c r="F18" s="32"/>
    </row>
    <row r="19" spans="2:6" ht="14.25">
      <c r="B19" s="32"/>
      <c r="C19" s="32"/>
      <c r="D19" s="32"/>
      <c r="E19" s="32"/>
      <c r="F19" s="32"/>
    </row>
    <row r="20" spans="1:6" s="32" customFormat="1" ht="15" thickBot="1">
      <c r="A20" s="30" t="s">
        <v>8</v>
      </c>
      <c r="B20" s="31" t="s">
        <v>131</v>
      </c>
      <c r="C20" s="31" t="s">
        <v>132</v>
      </c>
      <c r="D20" s="31" t="s">
        <v>133</v>
      </c>
      <c r="E20" s="31" t="s">
        <v>134</v>
      </c>
      <c r="F20" s="31" t="s">
        <v>135</v>
      </c>
    </row>
    <row r="21" spans="1:6" ht="18" thickTop="1">
      <c r="A21" s="28">
        <v>0.6</v>
      </c>
      <c r="B21" s="60">
        <f>ROUNDDOWN(A21,0)</f>
        <v>0</v>
      </c>
      <c r="C21" s="60">
        <f>ROUNDUP(A21,0)</f>
        <v>1</v>
      </c>
      <c r="D21" s="60">
        <f>ROUND(A21,0)</f>
        <v>1</v>
      </c>
      <c r="E21" s="60">
        <f>INT(A21)</f>
        <v>0</v>
      </c>
      <c r="F21" s="60">
        <f>TRUNC(A21)</f>
        <v>0</v>
      </c>
    </row>
    <row r="22" spans="1:6" ht="17.25">
      <c r="A22" s="28">
        <v>1.8</v>
      </c>
      <c r="B22" s="60">
        <f>ROUNDDOWN(A22,0)</f>
        <v>1</v>
      </c>
      <c r="C22" s="60">
        <f>ROUNDUP(A22,0)</f>
        <v>2</v>
      </c>
      <c r="D22" s="60">
        <f>ROUND(A22,0)</f>
        <v>2</v>
      </c>
      <c r="E22" s="60">
        <f>INT(A22)</f>
        <v>1</v>
      </c>
      <c r="F22" s="60">
        <f>TRUNC(A22)</f>
        <v>1</v>
      </c>
    </row>
    <row r="23" spans="1:6" ht="17.25">
      <c r="A23" s="28">
        <v>-0.6</v>
      </c>
      <c r="B23" s="60">
        <f>ROUNDDOWN(A23,0)</f>
        <v>0</v>
      </c>
      <c r="C23" s="60">
        <f>ROUNDUP(A23,0)</f>
        <v>-1</v>
      </c>
      <c r="D23" s="60">
        <f>ROUND(A23,0)</f>
        <v>-1</v>
      </c>
      <c r="E23" s="60">
        <f>INT(A23)</f>
        <v>-1</v>
      </c>
      <c r="F23" s="60">
        <f>TRUNC(A23)</f>
        <v>0</v>
      </c>
    </row>
    <row r="24" spans="1:6" ht="17.25">
      <c r="A24" s="29">
        <v>-1.8</v>
      </c>
      <c r="B24" s="61">
        <f>ROUNDDOWN(A24,0)</f>
        <v>-1</v>
      </c>
      <c r="C24" s="61">
        <f>ROUNDUP(A24,0)</f>
        <v>-2</v>
      </c>
      <c r="D24" s="61">
        <f>ROUND(A24,0)</f>
        <v>-2</v>
      </c>
      <c r="E24" s="61">
        <f>INT(A24)</f>
        <v>-2</v>
      </c>
      <c r="F24" s="61">
        <f>TRUNC(A24)</f>
        <v>-1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B1">
      <selection activeCell="F2" sqref="F2"/>
    </sheetView>
  </sheetViews>
  <sheetFormatPr defaultColWidth="9.00390625" defaultRowHeight="13.5"/>
  <cols>
    <col min="1" max="1" width="15.25390625" style="0" customWidth="1"/>
    <col min="4" max="4" width="10.75390625" style="0" customWidth="1"/>
    <col min="5" max="5" width="10.25390625" style="0" customWidth="1"/>
    <col min="6" max="6" width="12.875" style="0" customWidth="1"/>
  </cols>
  <sheetData>
    <row r="1" spans="1:6" ht="22.5">
      <c r="A1" s="6" t="s">
        <v>9</v>
      </c>
      <c r="B1" s="7" t="s">
        <v>10</v>
      </c>
      <c r="C1" s="7" t="s">
        <v>11</v>
      </c>
      <c r="D1" s="7" t="s">
        <v>12</v>
      </c>
      <c r="E1" s="8" t="s">
        <v>13</v>
      </c>
      <c r="F1" s="9" t="s">
        <v>14</v>
      </c>
    </row>
    <row r="2" spans="1:6" ht="13.5">
      <c r="A2" s="10" t="s">
        <v>15</v>
      </c>
      <c r="B2" s="2">
        <v>167999</v>
      </c>
      <c r="C2" s="2">
        <v>0.05</v>
      </c>
      <c r="D2" s="2">
        <f aca="true" t="shared" si="0" ref="D2:D7">INT(B2*C2)</f>
        <v>8399</v>
      </c>
      <c r="E2" s="2">
        <f>ROUND(B2+D2,-1)</f>
        <v>176400</v>
      </c>
      <c r="F2" s="11">
        <f aca="true" t="shared" si="1" ref="F2:F7">ROUNDUP(E2*0.01,-1)</f>
        <v>1770</v>
      </c>
    </row>
    <row r="3" spans="1:6" ht="13.5">
      <c r="A3" s="10" t="s">
        <v>36</v>
      </c>
      <c r="B3" s="2">
        <v>54999</v>
      </c>
      <c r="C3" s="2">
        <v>0.05</v>
      </c>
      <c r="D3" s="2">
        <f t="shared" si="0"/>
        <v>2749</v>
      </c>
      <c r="E3" s="2">
        <f>ROUND(B3+D3,-1)</f>
        <v>57750</v>
      </c>
      <c r="F3" s="11">
        <f t="shared" si="1"/>
        <v>580</v>
      </c>
    </row>
    <row r="4" spans="1:6" ht="13.5">
      <c r="A4" s="10" t="s">
        <v>37</v>
      </c>
      <c r="B4" s="2">
        <v>29799</v>
      </c>
      <c r="C4" s="2">
        <v>0.05</v>
      </c>
      <c r="D4" s="2">
        <f t="shared" si="0"/>
        <v>1489</v>
      </c>
      <c r="E4" s="2">
        <f>ROUND(B4+D4,-1)</f>
        <v>31290</v>
      </c>
      <c r="F4" s="11">
        <f t="shared" si="1"/>
        <v>320</v>
      </c>
    </row>
    <row r="5" spans="1:6" ht="13.5">
      <c r="A5" s="10" t="s">
        <v>16</v>
      </c>
      <c r="B5" s="2">
        <v>147590</v>
      </c>
      <c r="C5" s="2">
        <v>0.05</v>
      </c>
      <c r="D5" s="2">
        <f t="shared" si="0"/>
        <v>7379</v>
      </c>
      <c r="E5" s="2">
        <f>ROUND(B5+D5,-1)</f>
        <v>154970</v>
      </c>
      <c r="F5" s="11">
        <f t="shared" si="1"/>
        <v>1550</v>
      </c>
    </row>
    <row r="6" spans="1:6" ht="13.5">
      <c r="A6" s="10" t="s">
        <v>38</v>
      </c>
      <c r="B6" s="2">
        <v>19880</v>
      </c>
      <c r="C6" s="2">
        <v>0.05</v>
      </c>
      <c r="D6" s="2">
        <f t="shared" si="0"/>
        <v>994</v>
      </c>
      <c r="E6" s="2">
        <f>ROUND(B6+D6,-1)</f>
        <v>20870</v>
      </c>
      <c r="F6" s="11">
        <f t="shared" si="1"/>
        <v>210</v>
      </c>
    </row>
    <row r="7" spans="1:6" ht="14.25" thickBot="1">
      <c r="A7" s="12" t="s">
        <v>39</v>
      </c>
      <c r="B7" s="13">
        <v>14999</v>
      </c>
      <c r="C7" s="13">
        <v>0.05</v>
      </c>
      <c r="D7" s="13">
        <f t="shared" si="0"/>
        <v>749</v>
      </c>
      <c r="E7" s="13">
        <f>ROUND(B7+D7,-1)</f>
        <v>15750</v>
      </c>
      <c r="F7" s="14">
        <f t="shared" si="1"/>
        <v>160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4" sqref="D14"/>
    </sheetView>
  </sheetViews>
  <sheetFormatPr defaultColWidth="9.00390625" defaultRowHeight="13.5"/>
  <cols>
    <col min="1" max="1" width="20.125" style="0" customWidth="1"/>
    <col min="2" max="2" width="9.50390625" style="0" customWidth="1"/>
    <col min="4" max="4" width="10.25390625" style="0" bestFit="1" customWidth="1"/>
    <col min="5" max="5" width="12.75390625" style="0" customWidth="1"/>
    <col min="6" max="6" width="12.25390625" style="0" customWidth="1"/>
  </cols>
  <sheetData>
    <row r="1" spans="1:7" ht="13.5">
      <c r="A1" s="15" t="s">
        <v>17</v>
      </c>
      <c r="B1" s="16" t="s">
        <v>18</v>
      </c>
      <c r="C1" s="16" t="s">
        <v>19</v>
      </c>
      <c r="D1" s="16" t="s">
        <v>20</v>
      </c>
      <c r="E1" s="16" t="s">
        <v>21</v>
      </c>
      <c r="F1" s="17" t="s">
        <v>22</v>
      </c>
      <c r="G1" s="18"/>
    </row>
    <row r="2" spans="1:6" ht="13.5">
      <c r="A2" s="19" t="s">
        <v>23</v>
      </c>
      <c r="B2" s="20">
        <v>198000</v>
      </c>
      <c r="C2" s="5">
        <v>10</v>
      </c>
      <c r="D2" s="62">
        <f>B2*C2</f>
        <v>1980000</v>
      </c>
      <c r="E2" s="62">
        <f>INT(D2*0.05)</f>
        <v>99000</v>
      </c>
      <c r="F2" s="63">
        <f>D2+E2</f>
        <v>2079000</v>
      </c>
    </row>
    <row r="3" spans="1:6" ht="13.5">
      <c r="A3" s="19" t="s">
        <v>24</v>
      </c>
      <c r="B3" s="20">
        <v>168000</v>
      </c>
      <c r="C3" s="5">
        <v>10</v>
      </c>
      <c r="D3" s="62">
        <f aca="true" t="shared" si="0" ref="D3:D13">B3*C3</f>
        <v>1680000</v>
      </c>
      <c r="E3" s="62">
        <f aca="true" t="shared" si="1" ref="E3:E13">INT(D3*0.05)</f>
        <v>84000</v>
      </c>
      <c r="F3" s="63">
        <f aca="true" t="shared" si="2" ref="F3:F13">D3+E3</f>
        <v>1764000</v>
      </c>
    </row>
    <row r="4" spans="1:6" ht="13.5">
      <c r="A4" s="19" t="s">
        <v>25</v>
      </c>
      <c r="B4" s="20">
        <v>98800</v>
      </c>
      <c r="C4" s="5">
        <v>5</v>
      </c>
      <c r="D4" s="62">
        <f t="shared" si="0"/>
        <v>494000</v>
      </c>
      <c r="E4" s="62">
        <f t="shared" si="1"/>
        <v>24700</v>
      </c>
      <c r="F4" s="63">
        <f t="shared" si="2"/>
        <v>518700</v>
      </c>
    </row>
    <row r="5" spans="1:6" ht="13.5">
      <c r="A5" s="19" t="s">
        <v>26</v>
      </c>
      <c r="B5" s="20">
        <v>39800</v>
      </c>
      <c r="C5" s="5">
        <v>5</v>
      </c>
      <c r="D5" s="62">
        <f t="shared" si="0"/>
        <v>199000</v>
      </c>
      <c r="E5" s="62">
        <f t="shared" si="1"/>
        <v>9950</v>
      </c>
      <c r="F5" s="63">
        <f t="shared" si="2"/>
        <v>208950</v>
      </c>
    </row>
    <row r="6" spans="1:6" ht="13.5">
      <c r="A6" s="19" t="s">
        <v>27</v>
      </c>
      <c r="B6" s="20">
        <v>12800</v>
      </c>
      <c r="C6" s="5">
        <v>10</v>
      </c>
      <c r="D6" s="62">
        <f t="shared" si="0"/>
        <v>128000</v>
      </c>
      <c r="E6" s="62">
        <f t="shared" si="1"/>
        <v>6400</v>
      </c>
      <c r="F6" s="63">
        <f t="shared" si="2"/>
        <v>134400</v>
      </c>
    </row>
    <row r="7" spans="1:6" ht="13.5">
      <c r="A7" s="19" t="s">
        <v>28</v>
      </c>
      <c r="B7" s="20">
        <v>34800</v>
      </c>
      <c r="C7" s="5">
        <v>2</v>
      </c>
      <c r="D7" s="62">
        <f t="shared" si="0"/>
        <v>69600</v>
      </c>
      <c r="E7" s="62">
        <f t="shared" si="1"/>
        <v>3480</v>
      </c>
      <c r="F7" s="63">
        <f t="shared" si="2"/>
        <v>73080</v>
      </c>
    </row>
    <row r="8" spans="1:6" ht="13.5">
      <c r="A8" s="19" t="s">
        <v>29</v>
      </c>
      <c r="B8" s="20">
        <v>24800</v>
      </c>
      <c r="C8" s="5">
        <v>10</v>
      </c>
      <c r="D8" s="62">
        <f t="shared" si="0"/>
        <v>248000</v>
      </c>
      <c r="E8" s="62">
        <f t="shared" si="1"/>
        <v>12400</v>
      </c>
      <c r="F8" s="63">
        <f t="shared" si="2"/>
        <v>260400</v>
      </c>
    </row>
    <row r="9" spans="1:6" ht="13.5">
      <c r="A9" s="19" t="s">
        <v>30</v>
      </c>
      <c r="B9" s="20">
        <v>12980</v>
      </c>
      <c r="C9" s="5">
        <v>25</v>
      </c>
      <c r="D9" s="62">
        <f t="shared" si="0"/>
        <v>324500</v>
      </c>
      <c r="E9" s="62">
        <f t="shared" si="1"/>
        <v>16225</v>
      </c>
      <c r="F9" s="63">
        <f t="shared" si="2"/>
        <v>340725</v>
      </c>
    </row>
    <row r="10" spans="1:6" ht="13.5">
      <c r="A10" s="19" t="s">
        <v>31</v>
      </c>
      <c r="B10" s="20">
        <v>2480</v>
      </c>
      <c r="C10" s="5">
        <v>20</v>
      </c>
      <c r="D10" s="62">
        <f t="shared" si="0"/>
        <v>49600</v>
      </c>
      <c r="E10" s="62">
        <f t="shared" si="1"/>
        <v>2480</v>
      </c>
      <c r="F10" s="63">
        <f t="shared" si="2"/>
        <v>52080</v>
      </c>
    </row>
    <row r="11" spans="1:6" ht="13.5">
      <c r="A11" s="19" t="s">
        <v>32</v>
      </c>
      <c r="B11" s="20">
        <v>6980</v>
      </c>
      <c r="C11" s="5">
        <v>25</v>
      </c>
      <c r="D11" s="62">
        <f t="shared" si="0"/>
        <v>174500</v>
      </c>
      <c r="E11" s="62">
        <f t="shared" si="1"/>
        <v>8725</v>
      </c>
      <c r="F11" s="63">
        <f t="shared" si="2"/>
        <v>183225</v>
      </c>
    </row>
    <row r="12" spans="1:6" ht="13.5">
      <c r="A12" s="19" t="s">
        <v>33</v>
      </c>
      <c r="B12" s="20">
        <v>495</v>
      </c>
      <c r="C12" s="5">
        <v>50</v>
      </c>
      <c r="D12" s="62">
        <f t="shared" si="0"/>
        <v>24750</v>
      </c>
      <c r="E12" s="62">
        <f t="shared" si="1"/>
        <v>1237</v>
      </c>
      <c r="F12" s="63">
        <f t="shared" si="2"/>
        <v>25987</v>
      </c>
    </row>
    <row r="13" spans="1:6" ht="14.25" thickBot="1">
      <c r="A13" s="22" t="s">
        <v>34</v>
      </c>
      <c r="B13" s="23">
        <v>495</v>
      </c>
      <c r="C13" s="24">
        <v>50</v>
      </c>
      <c r="D13" s="64">
        <f t="shared" si="0"/>
        <v>24750</v>
      </c>
      <c r="E13" s="64">
        <f t="shared" si="1"/>
        <v>1237</v>
      </c>
      <c r="F13" s="65">
        <f t="shared" si="2"/>
        <v>25987</v>
      </c>
    </row>
    <row r="14" spans="1:6" ht="15" thickBot="1" thickTop="1">
      <c r="A14" s="25" t="s">
        <v>35</v>
      </c>
      <c r="B14" s="66">
        <f>SUM(B2:B13)</f>
        <v>600430</v>
      </c>
      <c r="C14" s="68">
        <f>SUM(C2:C13)</f>
        <v>222</v>
      </c>
      <c r="D14" s="66">
        <f>SUM(D2:D13)</f>
        <v>5396700</v>
      </c>
      <c r="E14" s="66">
        <f>SUM(E2:E13)</f>
        <v>269834</v>
      </c>
      <c r="F14" s="67">
        <f>SUM(F2:F13)</f>
        <v>5666534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12" sqref="E12"/>
    </sheetView>
  </sheetViews>
  <sheetFormatPr defaultColWidth="9.00390625" defaultRowHeight="13.5"/>
  <cols>
    <col min="1" max="1" width="11.50390625" style="2" customWidth="1"/>
    <col min="2" max="2" width="12.50390625" style="2" customWidth="1"/>
    <col min="3" max="3" width="13.875" style="2" customWidth="1"/>
    <col min="4" max="4" width="13.25390625" style="2" customWidth="1"/>
    <col min="5" max="5" width="15.75390625" style="2" customWidth="1"/>
    <col min="6" max="16384" width="9.00390625" style="2" customWidth="1"/>
  </cols>
  <sheetData>
    <row r="1" spans="1:5" ht="13.5">
      <c r="A1" s="33" t="s">
        <v>88</v>
      </c>
      <c r="B1" s="34" t="s">
        <v>89</v>
      </c>
      <c r="C1" s="34" t="s">
        <v>90</v>
      </c>
      <c r="D1" s="34" t="s">
        <v>91</v>
      </c>
      <c r="E1" s="35" t="s">
        <v>90</v>
      </c>
    </row>
    <row r="2" spans="1:5" ht="13.5">
      <c r="A2" s="36" t="s">
        <v>92</v>
      </c>
      <c r="B2" s="5">
        <v>3.67</v>
      </c>
      <c r="C2" s="5">
        <f aca="true" t="shared" si="0" ref="C2:C7">RANK(B2,$B$2:$B$7,0)</f>
        <v>4</v>
      </c>
      <c r="D2" s="5">
        <v>7.5</v>
      </c>
      <c r="E2" s="21">
        <f aca="true" t="shared" si="1" ref="E2:E7">RANK(D2,$D$2:$D$7,1)</f>
        <v>4</v>
      </c>
    </row>
    <row r="3" spans="1:5" ht="13.5">
      <c r="A3" s="36" t="s">
        <v>93</v>
      </c>
      <c r="B3" s="5">
        <v>4.12</v>
      </c>
      <c r="C3" s="5">
        <f t="shared" si="0"/>
        <v>1</v>
      </c>
      <c r="D3" s="5">
        <v>7</v>
      </c>
      <c r="E3" s="21">
        <f t="shared" si="1"/>
        <v>2</v>
      </c>
    </row>
    <row r="4" spans="1:5" ht="13.5">
      <c r="A4" s="36" t="s">
        <v>94</v>
      </c>
      <c r="B4" s="5">
        <v>3.87</v>
      </c>
      <c r="C4" s="5">
        <f t="shared" si="0"/>
        <v>3</v>
      </c>
      <c r="D4" s="5">
        <v>8</v>
      </c>
      <c r="E4" s="21">
        <f t="shared" si="1"/>
        <v>5</v>
      </c>
    </row>
    <row r="5" spans="1:5" ht="13.5">
      <c r="A5" s="36" t="s">
        <v>95</v>
      </c>
      <c r="B5" s="37">
        <v>2.69</v>
      </c>
      <c r="C5" s="5">
        <f t="shared" si="0"/>
        <v>6</v>
      </c>
      <c r="D5" s="37">
        <v>8.5</v>
      </c>
      <c r="E5" s="21">
        <f t="shared" si="1"/>
        <v>6</v>
      </c>
    </row>
    <row r="6" spans="1:5" ht="13.5">
      <c r="A6" s="36" t="s">
        <v>96</v>
      </c>
      <c r="B6" s="37">
        <v>3.56</v>
      </c>
      <c r="C6" s="5">
        <f t="shared" si="0"/>
        <v>5</v>
      </c>
      <c r="D6" s="37">
        <v>6.9</v>
      </c>
      <c r="E6" s="21">
        <f t="shared" si="1"/>
        <v>1</v>
      </c>
    </row>
    <row r="7" spans="1:5" ht="14.25" thickBot="1">
      <c r="A7" s="38" t="s">
        <v>97</v>
      </c>
      <c r="B7" s="39">
        <v>4.03</v>
      </c>
      <c r="C7" s="40">
        <f t="shared" si="0"/>
        <v>2</v>
      </c>
      <c r="D7" s="39">
        <v>7.3</v>
      </c>
      <c r="E7" s="41">
        <f t="shared" si="1"/>
        <v>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35" sqref="C35"/>
    </sheetView>
  </sheetViews>
  <sheetFormatPr defaultColWidth="9.00390625" defaultRowHeight="13.5"/>
  <cols>
    <col min="3" max="3" width="18.75390625" style="0" customWidth="1"/>
  </cols>
  <sheetData>
    <row r="1" spans="1:3" ht="13.5">
      <c r="A1" s="42" t="s">
        <v>98</v>
      </c>
      <c r="B1" s="43" t="s">
        <v>40</v>
      </c>
      <c r="C1" s="44" t="s">
        <v>99</v>
      </c>
    </row>
    <row r="2" spans="1:3" ht="13.5">
      <c r="A2" s="19" t="s">
        <v>100</v>
      </c>
      <c r="B2" s="45">
        <v>152</v>
      </c>
      <c r="C2" s="21">
        <f>RANK(B2,$B$2:$B$26,1)</f>
        <v>7</v>
      </c>
    </row>
    <row r="3" spans="1:3" ht="13.5">
      <c r="A3" s="19" t="s">
        <v>101</v>
      </c>
      <c r="B3" s="45">
        <v>167</v>
      </c>
      <c r="C3" s="21">
        <f aca="true" t="shared" si="0" ref="C3:C26">RANK(B3,$B$2:$B$26,1)</f>
        <v>25</v>
      </c>
    </row>
    <row r="4" spans="1:3" ht="13.5">
      <c r="A4" s="19" t="s">
        <v>102</v>
      </c>
      <c r="B4" s="45">
        <v>155</v>
      </c>
      <c r="C4" s="21">
        <f t="shared" si="0"/>
        <v>9</v>
      </c>
    </row>
    <row r="5" spans="1:3" ht="13.5">
      <c r="A5" s="19" t="s">
        <v>103</v>
      </c>
      <c r="B5" s="45">
        <v>160</v>
      </c>
      <c r="C5" s="21">
        <f t="shared" si="0"/>
        <v>22</v>
      </c>
    </row>
    <row r="6" spans="1:3" ht="13.5">
      <c r="A6" s="19" t="s">
        <v>104</v>
      </c>
      <c r="B6" s="45">
        <v>158</v>
      </c>
      <c r="C6" s="21">
        <f t="shared" si="0"/>
        <v>18</v>
      </c>
    </row>
    <row r="7" spans="1:3" ht="13.5">
      <c r="A7" s="19" t="s">
        <v>105</v>
      </c>
      <c r="B7" s="45">
        <v>158</v>
      </c>
      <c r="C7" s="21">
        <f t="shared" si="0"/>
        <v>18</v>
      </c>
    </row>
    <row r="8" spans="1:3" ht="13.5">
      <c r="A8" s="19" t="s">
        <v>106</v>
      </c>
      <c r="B8" s="45">
        <v>156</v>
      </c>
      <c r="C8" s="21">
        <f t="shared" si="0"/>
        <v>12</v>
      </c>
    </row>
    <row r="9" spans="1:3" ht="13.5">
      <c r="A9" s="19" t="s">
        <v>107</v>
      </c>
      <c r="B9" s="45">
        <v>148</v>
      </c>
      <c r="C9" s="21">
        <f t="shared" si="0"/>
        <v>2</v>
      </c>
    </row>
    <row r="10" spans="1:3" ht="13.5">
      <c r="A10" s="19" t="s">
        <v>108</v>
      </c>
      <c r="B10" s="45">
        <v>156</v>
      </c>
      <c r="C10" s="21">
        <f t="shared" si="0"/>
        <v>12</v>
      </c>
    </row>
    <row r="11" spans="1:3" ht="13.5">
      <c r="A11" s="19" t="s">
        <v>109</v>
      </c>
      <c r="B11" s="45">
        <v>159</v>
      </c>
      <c r="C11" s="21">
        <f t="shared" si="0"/>
        <v>21</v>
      </c>
    </row>
    <row r="12" spans="1:3" ht="13.5">
      <c r="A12" s="19" t="s">
        <v>110</v>
      </c>
      <c r="B12" s="45">
        <v>156</v>
      </c>
      <c r="C12" s="21">
        <f t="shared" si="0"/>
        <v>12</v>
      </c>
    </row>
    <row r="13" spans="1:3" ht="13.5">
      <c r="A13" s="19" t="s">
        <v>111</v>
      </c>
      <c r="B13" s="45">
        <v>155</v>
      </c>
      <c r="C13" s="21">
        <f t="shared" si="0"/>
        <v>9</v>
      </c>
    </row>
    <row r="14" spans="1:3" ht="13.5">
      <c r="A14" s="19" t="s">
        <v>112</v>
      </c>
      <c r="B14" s="45">
        <v>155</v>
      </c>
      <c r="C14" s="21">
        <f t="shared" si="0"/>
        <v>9</v>
      </c>
    </row>
    <row r="15" spans="1:3" ht="13.5">
      <c r="A15" s="19" t="s">
        <v>113</v>
      </c>
      <c r="B15" s="45">
        <v>153</v>
      </c>
      <c r="C15" s="21">
        <f t="shared" si="0"/>
        <v>8</v>
      </c>
    </row>
    <row r="16" spans="1:3" ht="13.5">
      <c r="A16" s="19" t="s">
        <v>114</v>
      </c>
      <c r="B16" s="45">
        <v>151</v>
      </c>
      <c r="C16" s="21">
        <f t="shared" si="0"/>
        <v>6</v>
      </c>
    </row>
    <row r="17" spans="1:3" ht="13.5">
      <c r="A17" s="19" t="s">
        <v>115</v>
      </c>
      <c r="B17" s="45">
        <v>150</v>
      </c>
      <c r="C17" s="21">
        <f t="shared" si="0"/>
        <v>5</v>
      </c>
    </row>
    <row r="18" spans="1:3" ht="13.5">
      <c r="A18" s="19" t="s">
        <v>116</v>
      </c>
      <c r="B18" s="45">
        <v>158</v>
      </c>
      <c r="C18" s="21">
        <f t="shared" si="0"/>
        <v>18</v>
      </c>
    </row>
    <row r="19" spans="1:3" ht="13.5">
      <c r="A19" s="19" t="s">
        <v>117</v>
      </c>
      <c r="B19" s="45">
        <v>156</v>
      </c>
      <c r="C19" s="21">
        <f t="shared" si="0"/>
        <v>12</v>
      </c>
    </row>
    <row r="20" spans="1:3" ht="13.5">
      <c r="A20" s="19" t="s">
        <v>118</v>
      </c>
      <c r="B20" s="45">
        <v>149</v>
      </c>
      <c r="C20" s="21">
        <f t="shared" si="0"/>
        <v>3</v>
      </c>
    </row>
    <row r="21" spans="1:3" ht="13.5">
      <c r="A21" s="19" t="s">
        <v>119</v>
      </c>
      <c r="B21" s="45">
        <v>149</v>
      </c>
      <c r="C21" s="21">
        <f t="shared" si="0"/>
        <v>3</v>
      </c>
    </row>
    <row r="22" spans="1:3" ht="13.5">
      <c r="A22" s="46" t="s">
        <v>120</v>
      </c>
      <c r="B22" s="47">
        <v>156</v>
      </c>
      <c r="C22" s="21">
        <f t="shared" si="0"/>
        <v>12</v>
      </c>
    </row>
    <row r="23" spans="1:3" ht="13.5">
      <c r="A23" s="46" t="s">
        <v>121</v>
      </c>
      <c r="B23" s="47">
        <v>160</v>
      </c>
      <c r="C23" s="21">
        <f t="shared" si="0"/>
        <v>22</v>
      </c>
    </row>
    <row r="24" spans="1:3" ht="13.5">
      <c r="A24" s="46" t="s">
        <v>122</v>
      </c>
      <c r="B24" s="47">
        <v>146</v>
      </c>
      <c r="C24" s="21">
        <f t="shared" si="0"/>
        <v>1</v>
      </c>
    </row>
    <row r="25" spans="1:3" ht="13.5">
      <c r="A25" s="46" t="s">
        <v>123</v>
      </c>
      <c r="B25" s="47">
        <v>157</v>
      </c>
      <c r="C25" s="21">
        <f t="shared" si="0"/>
        <v>17</v>
      </c>
    </row>
    <row r="26" spans="1:3" ht="14.25" thickBot="1">
      <c r="A26" s="48" t="s">
        <v>124</v>
      </c>
      <c r="B26" s="49">
        <v>163</v>
      </c>
      <c r="C26" s="41">
        <f t="shared" si="0"/>
        <v>24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3.375" style="0" customWidth="1"/>
    <col min="3" max="3" width="13.25390625" style="0" customWidth="1"/>
    <col min="4" max="4" width="12.00390625" style="0" customWidth="1"/>
    <col min="5" max="5" width="11.50390625" style="0" customWidth="1"/>
  </cols>
  <sheetData>
    <row r="1" spans="1:5" ht="13.5">
      <c r="A1" s="50" t="s">
        <v>125</v>
      </c>
      <c r="B1" s="50" t="s">
        <v>126</v>
      </c>
      <c r="C1" s="50" t="s">
        <v>127</v>
      </c>
      <c r="D1" s="50" t="s">
        <v>35</v>
      </c>
      <c r="E1" s="50" t="s">
        <v>128</v>
      </c>
    </row>
    <row r="2" spans="1:5" ht="13.5">
      <c r="A2" s="5" t="s">
        <v>41</v>
      </c>
      <c r="B2" s="51">
        <v>11428</v>
      </c>
      <c r="C2" s="51">
        <v>10170</v>
      </c>
      <c r="D2" s="51">
        <f>B2+C2</f>
        <v>21598</v>
      </c>
      <c r="E2" s="5">
        <f>RANK(D2,$D$2:$D$48,0)</f>
        <v>9</v>
      </c>
    </row>
    <row r="3" spans="1:5" ht="13.5">
      <c r="A3" s="5" t="s">
        <v>42</v>
      </c>
      <c r="B3" s="51">
        <v>2798</v>
      </c>
      <c r="C3" s="51">
        <v>2919</v>
      </c>
      <c r="D3" s="51">
        <f aca="true" t="shared" si="0" ref="D3:D48">B3+C3</f>
        <v>5717</v>
      </c>
      <c r="E3" s="5">
        <f aca="true" t="shared" si="1" ref="E3:E48">RANK(D3,$D$2:$D$48,0)</f>
        <v>33</v>
      </c>
    </row>
    <row r="4" spans="1:7" ht="14.25" thickBot="1">
      <c r="A4" s="5" t="s">
        <v>43</v>
      </c>
      <c r="B4" s="51">
        <v>2636</v>
      </c>
      <c r="C4" s="51">
        <v>2810</v>
      </c>
      <c r="D4" s="51">
        <f t="shared" si="0"/>
        <v>5446</v>
      </c>
      <c r="E4" s="5">
        <f t="shared" si="1"/>
        <v>34</v>
      </c>
      <c r="G4" s="52" t="s">
        <v>129</v>
      </c>
    </row>
    <row r="5" spans="1:8" ht="14.25" thickBot="1">
      <c r="A5" s="5" t="s">
        <v>44</v>
      </c>
      <c r="B5" s="51">
        <v>4681</v>
      </c>
      <c r="C5" s="51">
        <v>4882</v>
      </c>
      <c r="D5" s="51">
        <f t="shared" si="0"/>
        <v>9563</v>
      </c>
      <c r="E5" s="5">
        <f t="shared" si="1"/>
        <v>19</v>
      </c>
      <c r="G5" s="53">
        <f>RANK(D27,D2:D48,0)</f>
        <v>12</v>
      </c>
      <c r="H5" t="s">
        <v>130</v>
      </c>
    </row>
    <row r="6" spans="1:5" ht="13.5">
      <c r="A6" s="5" t="s">
        <v>45</v>
      </c>
      <c r="B6" s="51">
        <v>2221</v>
      </c>
      <c r="C6" s="51">
        <v>2647</v>
      </c>
      <c r="D6" s="51">
        <f t="shared" si="0"/>
        <v>4868</v>
      </c>
      <c r="E6" s="5">
        <f t="shared" si="1"/>
        <v>41</v>
      </c>
    </row>
    <row r="7" spans="1:5" ht="13.5">
      <c r="A7" s="5" t="s">
        <v>46</v>
      </c>
      <c r="B7" s="51">
        <v>2439</v>
      </c>
      <c r="C7" s="51">
        <v>2637</v>
      </c>
      <c r="D7" s="51">
        <f t="shared" si="0"/>
        <v>5076</v>
      </c>
      <c r="E7" s="5">
        <f t="shared" si="1"/>
        <v>40</v>
      </c>
    </row>
    <row r="8" spans="1:5" ht="13.5">
      <c r="A8" s="5" t="s">
        <v>47</v>
      </c>
      <c r="B8" s="51">
        <v>4051</v>
      </c>
      <c r="C8" s="51">
        <v>4521</v>
      </c>
      <c r="D8" s="51">
        <f t="shared" si="0"/>
        <v>8572</v>
      </c>
      <c r="E8" s="5">
        <f t="shared" si="1"/>
        <v>22</v>
      </c>
    </row>
    <row r="9" spans="1:5" ht="13.5">
      <c r="A9" s="5" t="s">
        <v>48</v>
      </c>
      <c r="B9" s="51">
        <v>6924</v>
      </c>
      <c r="C9" s="51">
        <v>7643</v>
      </c>
      <c r="D9" s="51">
        <f t="shared" si="0"/>
        <v>14567</v>
      </c>
      <c r="E9" s="5">
        <f t="shared" si="1"/>
        <v>13</v>
      </c>
    </row>
    <row r="10" spans="1:5" ht="13.5">
      <c r="A10" s="5" t="s">
        <v>49</v>
      </c>
      <c r="B10" s="51">
        <v>5512</v>
      </c>
      <c r="C10" s="51">
        <v>5515</v>
      </c>
      <c r="D10" s="51">
        <f t="shared" si="0"/>
        <v>11027</v>
      </c>
      <c r="E10" s="5">
        <f t="shared" si="1"/>
        <v>14</v>
      </c>
    </row>
    <row r="11" spans="1:5" ht="13.5">
      <c r="A11" s="5" t="s">
        <v>50</v>
      </c>
      <c r="B11" s="51">
        <v>4482</v>
      </c>
      <c r="C11" s="51">
        <v>4742</v>
      </c>
      <c r="D11" s="51">
        <f t="shared" si="0"/>
        <v>9224</v>
      </c>
      <c r="E11" s="5">
        <f t="shared" si="1"/>
        <v>21</v>
      </c>
    </row>
    <row r="12" spans="1:5" ht="13.5">
      <c r="A12" s="5" t="s">
        <v>51</v>
      </c>
      <c r="B12" s="51">
        <v>13731</v>
      </c>
      <c r="C12" s="51">
        <v>14368</v>
      </c>
      <c r="D12" s="51">
        <f t="shared" si="0"/>
        <v>28099</v>
      </c>
      <c r="E12" s="5">
        <f t="shared" si="1"/>
        <v>6</v>
      </c>
    </row>
    <row r="13" spans="1:5" ht="13.5">
      <c r="A13" s="5" t="s">
        <v>52</v>
      </c>
      <c r="B13" s="51">
        <v>11772</v>
      </c>
      <c r="C13" s="51">
        <v>12803</v>
      </c>
      <c r="D13" s="51">
        <f t="shared" si="0"/>
        <v>24575</v>
      </c>
      <c r="E13" s="5">
        <f t="shared" si="1"/>
        <v>7</v>
      </c>
    </row>
    <row r="14" spans="1:5" ht="13.5">
      <c r="A14" s="5" t="s">
        <v>53</v>
      </c>
      <c r="B14" s="51">
        <v>26470</v>
      </c>
      <c r="C14" s="51">
        <v>33499</v>
      </c>
      <c r="D14" s="51">
        <f t="shared" si="0"/>
        <v>59969</v>
      </c>
      <c r="E14" s="5">
        <f t="shared" si="1"/>
        <v>1</v>
      </c>
    </row>
    <row r="15" spans="1:5" ht="13.5">
      <c r="A15" s="5" t="s">
        <v>54</v>
      </c>
      <c r="B15" s="51">
        <v>17023</v>
      </c>
      <c r="C15" s="51">
        <v>18607</v>
      </c>
      <c r="D15" s="51">
        <f t="shared" si="0"/>
        <v>35630</v>
      </c>
      <c r="E15" s="5">
        <f t="shared" si="1"/>
        <v>3</v>
      </c>
    </row>
    <row r="16" spans="1:5" ht="13.5">
      <c r="A16" s="5" t="s">
        <v>55</v>
      </c>
      <c r="B16" s="51">
        <v>4977</v>
      </c>
      <c r="C16" s="51">
        <v>4944</v>
      </c>
      <c r="D16" s="51">
        <f t="shared" si="0"/>
        <v>9921</v>
      </c>
      <c r="E16" s="5">
        <f t="shared" si="1"/>
        <v>17</v>
      </c>
    </row>
    <row r="17" spans="1:5" ht="13.5">
      <c r="A17" s="5" t="s">
        <v>56</v>
      </c>
      <c r="B17" s="51">
        <v>2976</v>
      </c>
      <c r="C17" s="51">
        <v>2912</v>
      </c>
      <c r="D17" s="51">
        <f t="shared" si="0"/>
        <v>5888</v>
      </c>
      <c r="E17" s="5">
        <f t="shared" si="1"/>
        <v>32</v>
      </c>
    </row>
    <row r="18" spans="1:5" ht="13.5">
      <c r="A18" s="5" t="s">
        <v>57</v>
      </c>
      <c r="B18" s="51">
        <v>3212</v>
      </c>
      <c r="C18" s="51">
        <v>3321</v>
      </c>
      <c r="D18" s="51">
        <f t="shared" si="0"/>
        <v>6533</v>
      </c>
      <c r="E18" s="5">
        <f t="shared" si="1"/>
        <v>30</v>
      </c>
    </row>
    <row r="19" spans="1:5" ht="13.5">
      <c r="A19" s="5" t="s">
        <v>58</v>
      </c>
      <c r="B19" s="51">
        <v>2253</v>
      </c>
      <c r="C19" s="51">
        <v>2357</v>
      </c>
      <c r="D19" s="51">
        <f t="shared" si="0"/>
        <v>4610</v>
      </c>
      <c r="E19" s="5">
        <f t="shared" si="1"/>
        <v>42</v>
      </c>
    </row>
    <row r="20" spans="1:5" ht="13.5">
      <c r="A20" s="5" t="s">
        <v>59</v>
      </c>
      <c r="B20" s="51">
        <v>2593</v>
      </c>
      <c r="C20" s="51">
        <v>2558</v>
      </c>
      <c r="D20" s="51">
        <f t="shared" si="0"/>
        <v>5151</v>
      </c>
      <c r="E20" s="5">
        <f t="shared" si="1"/>
        <v>39</v>
      </c>
    </row>
    <row r="21" spans="1:5" ht="13.5">
      <c r="A21" s="5" t="s">
        <v>60</v>
      </c>
      <c r="B21" s="51">
        <v>4443</v>
      </c>
      <c r="C21" s="51">
        <v>5384</v>
      </c>
      <c r="D21" s="51">
        <f t="shared" si="0"/>
        <v>9827</v>
      </c>
      <c r="E21" s="5">
        <f t="shared" si="1"/>
        <v>18</v>
      </c>
    </row>
    <row r="22" spans="1:5" ht="13.5">
      <c r="A22" s="5" t="s">
        <v>61</v>
      </c>
      <c r="B22" s="51">
        <v>5468</v>
      </c>
      <c r="C22" s="51">
        <v>5245</v>
      </c>
      <c r="D22" s="51">
        <f t="shared" si="0"/>
        <v>10713</v>
      </c>
      <c r="E22" s="5">
        <f t="shared" si="1"/>
        <v>16</v>
      </c>
    </row>
    <row r="23" spans="1:5" ht="13.5">
      <c r="A23" s="5" t="s">
        <v>62</v>
      </c>
      <c r="B23" s="51">
        <v>9575</v>
      </c>
      <c r="C23" s="51">
        <v>9759</v>
      </c>
      <c r="D23" s="51">
        <f t="shared" si="0"/>
        <v>19334</v>
      </c>
      <c r="E23" s="5">
        <f t="shared" si="1"/>
        <v>10</v>
      </c>
    </row>
    <row r="24" spans="1:5" ht="13.5">
      <c r="A24" s="5" t="s">
        <v>63</v>
      </c>
      <c r="B24" s="51">
        <v>16953</v>
      </c>
      <c r="C24" s="51">
        <v>18300</v>
      </c>
      <c r="D24" s="51">
        <f t="shared" si="0"/>
        <v>35253</v>
      </c>
      <c r="E24" s="5">
        <f t="shared" si="1"/>
        <v>4</v>
      </c>
    </row>
    <row r="25" spans="1:5" ht="13.5">
      <c r="A25" s="5" t="s">
        <v>64</v>
      </c>
      <c r="B25" s="51">
        <v>4562</v>
      </c>
      <c r="C25" s="51">
        <v>4790</v>
      </c>
      <c r="D25" s="51">
        <f t="shared" si="0"/>
        <v>9352</v>
      </c>
      <c r="E25" s="5">
        <f t="shared" si="1"/>
        <v>20</v>
      </c>
    </row>
    <row r="26" spans="1:5" ht="13.5">
      <c r="A26" s="5" t="s">
        <v>65</v>
      </c>
      <c r="B26" s="51">
        <v>3471</v>
      </c>
      <c r="C26" s="51">
        <v>3854</v>
      </c>
      <c r="D26" s="51">
        <f t="shared" si="0"/>
        <v>7325</v>
      </c>
      <c r="E26" s="5">
        <f t="shared" si="1"/>
        <v>27</v>
      </c>
    </row>
    <row r="27" spans="1:5" ht="13.5">
      <c r="A27" s="5" t="s">
        <v>66</v>
      </c>
      <c r="B27" s="51">
        <v>6917</v>
      </c>
      <c r="C27" s="51">
        <v>8500</v>
      </c>
      <c r="D27" s="51">
        <f t="shared" si="0"/>
        <v>15417</v>
      </c>
      <c r="E27" s="5">
        <f t="shared" si="1"/>
        <v>12</v>
      </c>
    </row>
    <row r="28" spans="1:5" ht="13.5">
      <c r="A28" s="5" t="s">
        <v>67</v>
      </c>
      <c r="B28" s="51">
        <v>20034</v>
      </c>
      <c r="C28" s="51">
        <v>21724</v>
      </c>
      <c r="D28" s="51">
        <f t="shared" si="0"/>
        <v>41758</v>
      </c>
      <c r="E28" s="5">
        <f t="shared" si="1"/>
        <v>2</v>
      </c>
    </row>
    <row r="29" spans="1:5" ht="13.5">
      <c r="A29" s="5" t="s">
        <v>68</v>
      </c>
      <c r="B29" s="51">
        <v>13832</v>
      </c>
      <c r="C29" s="51">
        <v>17177</v>
      </c>
      <c r="D29" s="51">
        <f t="shared" si="0"/>
        <v>31009</v>
      </c>
      <c r="E29" s="5">
        <f t="shared" si="1"/>
        <v>5</v>
      </c>
    </row>
    <row r="30" spans="1:5" ht="13.5">
      <c r="A30" s="5" t="s">
        <v>69</v>
      </c>
      <c r="B30" s="51">
        <v>3810</v>
      </c>
      <c r="C30" s="51">
        <v>4257</v>
      </c>
      <c r="D30" s="51">
        <f t="shared" si="0"/>
        <v>8067</v>
      </c>
      <c r="E30" s="5">
        <f t="shared" si="1"/>
        <v>25</v>
      </c>
    </row>
    <row r="31" spans="1:5" ht="13.5">
      <c r="A31" s="5" t="s">
        <v>70</v>
      </c>
      <c r="B31" s="51">
        <v>2619</v>
      </c>
      <c r="C31" s="51">
        <v>2827</v>
      </c>
      <c r="D31" s="51">
        <f t="shared" si="0"/>
        <v>5446</v>
      </c>
      <c r="E31" s="5">
        <f t="shared" si="1"/>
        <v>34</v>
      </c>
    </row>
    <row r="32" spans="1:5" ht="13.5">
      <c r="A32" s="5" t="s">
        <v>71</v>
      </c>
      <c r="B32" s="51">
        <v>1314</v>
      </c>
      <c r="C32" s="51">
        <v>1500</v>
      </c>
      <c r="D32" s="51">
        <f t="shared" si="0"/>
        <v>2814</v>
      </c>
      <c r="E32" s="5">
        <f t="shared" si="1"/>
        <v>47</v>
      </c>
    </row>
    <row r="33" spans="1:5" ht="13.5">
      <c r="A33" s="5" t="s">
        <v>72</v>
      </c>
      <c r="B33" s="51">
        <v>1773</v>
      </c>
      <c r="C33" s="51">
        <v>1876</v>
      </c>
      <c r="D33" s="51">
        <f t="shared" si="0"/>
        <v>3649</v>
      </c>
      <c r="E33" s="5">
        <f t="shared" si="1"/>
        <v>45</v>
      </c>
    </row>
    <row r="34" spans="1:5" ht="13.5">
      <c r="A34" s="5" t="s">
        <v>73</v>
      </c>
      <c r="B34" s="51">
        <v>4918</v>
      </c>
      <c r="C34" s="51">
        <v>5861</v>
      </c>
      <c r="D34" s="51">
        <f t="shared" si="0"/>
        <v>10779</v>
      </c>
      <c r="E34" s="5">
        <f t="shared" si="1"/>
        <v>15</v>
      </c>
    </row>
    <row r="35" spans="1:5" ht="13.5">
      <c r="A35" s="5" t="s">
        <v>74</v>
      </c>
      <c r="B35" s="51">
        <v>7981</v>
      </c>
      <c r="C35" s="51">
        <v>8241</v>
      </c>
      <c r="D35" s="51">
        <f t="shared" si="0"/>
        <v>16222</v>
      </c>
      <c r="E35" s="5">
        <f t="shared" si="1"/>
        <v>11</v>
      </c>
    </row>
    <row r="36" spans="1:5" ht="13.5">
      <c r="A36" s="5" t="s">
        <v>75</v>
      </c>
      <c r="B36" s="51">
        <v>3050</v>
      </c>
      <c r="C36" s="51">
        <v>3645</v>
      </c>
      <c r="D36" s="51">
        <f t="shared" si="0"/>
        <v>6695</v>
      </c>
      <c r="E36" s="5">
        <f t="shared" si="1"/>
        <v>29</v>
      </c>
    </row>
    <row r="37" spans="1:5" ht="13.5">
      <c r="A37" s="5" t="s">
        <v>76</v>
      </c>
      <c r="B37" s="51">
        <v>2063</v>
      </c>
      <c r="C37" s="51">
        <v>2321</v>
      </c>
      <c r="D37" s="51">
        <f t="shared" si="0"/>
        <v>4384</v>
      </c>
      <c r="E37" s="5">
        <f t="shared" si="1"/>
        <v>43</v>
      </c>
    </row>
    <row r="38" spans="1:5" ht="13.5">
      <c r="A38" s="5" t="s">
        <v>77</v>
      </c>
      <c r="B38" s="51">
        <v>2481</v>
      </c>
      <c r="C38" s="51">
        <v>2800</v>
      </c>
      <c r="D38" s="51">
        <f t="shared" si="0"/>
        <v>5281</v>
      </c>
      <c r="E38" s="5">
        <f t="shared" si="1"/>
        <v>38</v>
      </c>
    </row>
    <row r="39" spans="1:5" ht="13.5">
      <c r="A39" s="5" t="s">
        <v>78</v>
      </c>
      <c r="B39" s="51">
        <v>3766</v>
      </c>
      <c r="C39" s="51">
        <v>4309</v>
      </c>
      <c r="D39" s="51">
        <f t="shared" si="0"/>
        <v>8075</v>
      </c>
      <c r="E39" s="5">
        <f t="shared" si="1"/>
        <v>24</v>
      </c>
    </row>
    <row r="40" spans="1:5" ht="13.5">
      <c r="A40" s="5" t="s">
        <v>79</v>
      </c>
      <c r="B40" s="51">
        <v>1539</v>
      </c>
      <c r="C40" s="51">
        <v>2017</v>
      </c>
      <c r="D40" s="51">
        <f t="shared" si="0"/>
        <v>3556</v>
      </c>
      <c r="E40" s="5">
        <f t="shared" si="1"/>
        <v>46</v>
      </c>
    </row>
    <row r="41" spans="1:5" ht="13.5">
      <c r="A41" s="5" t="s">
        <v>80</v>
      </c>
      <c r="B41" s="51">
        <v>11679</v>
      </c>
      <c r="C41" s="51">
        <v>12243</v>
      </c>
      <c r="D41" s="51">
        <f t="shared" si="0"/>
        <v>23922</v>
      </c>
      <c r="E41" s="5">
        <f t="shared" si="1"/>
        <v>8</v>
      </c>
    </row>
    <row r="42" spans="1:5" ht="13.5">
      <c r="A42" s="5" t="s">
        <v>81</v>
      </c>
      <c r="B42" s="51">
        <v>1895</v>
      </c>
      <c r="C42" s="51">
        <v>2211</v>
      </c>
      <c r="D42" s="51">
        <f t="shared" si="0"/>
        <v>4106</v>
      </c>
      <c r="E42" s="5">
        <f t="shared" si="1"/>
        <v>44</v>
      </c>
    </row>
    <row r="43" spans="1:5" ht="13.5">
      <c r="A43" s="5" t="s">
        <v>82</v>
      </c>
      <c r="B43" s="51">
        <v>3361</v>
      </c>
      <c r="C43" s="51">
        <v>3780</v>
      </c>
      <c r="D43" s="51">
        <f t="shared" si="0"/>
        <v>7141</v>
      </c>
      <c r="E43" s="5">
        <f t="shared" si="1"/>
        <v>28</v>
      </c>
    </row>
    <row r="44" spans="1:5" ht="13.5">
      <c r="A44" s="5" t="s">
        <v>83</v>
      </c>
      <c r="B44" s="51">
        <v>3505</v>
      </c>
      <c r="C44" s="51">
        <v>3828</v>
      </c>
      <c r="D44" s="51">
        <f t="shared" si="0"/>
        <v>7333</v>
      </c>
      <c r="E44" s="5">
        <f t="shared" si="1"/>
        <v>26</v>
      </c>
    </row>
    <row r="45" spans="1:5" ht="13.5">
      <c r="A45" s="5" t="s">
        <v>84</v>
      </c>
      <c r="B45" s="51">
        <v>2961</v>
      </c>
      <c r="C45" s="51">
        <v>3283</v>
      </c>
      <c r="D45" s="51">
        <f t="shared" si="0"/>
        <v>6244</v>
      </c>
      <c r="E45" s="5">
        <f t="shared" si="1"/>
        <v>31</v>
      </c>
    </row>
    <row r="46" spans="1:5" ht="13.5">
      <c r="A46" s="5" t="s">
        <v>85</v>
      </c>
      <c r="B46" s="51">
        <v>2456</v>
      </c>
      <c r="C46" s="51">
        <v>2900</v>
      </c>
      <c r="D46" s="51">
        <f t="shared" si="0"/>
        <v>5356</v>
      </c>
      <c r="E46" s="5">
        <f t="shared" si="1"/>
        <v>36</v>
      </c>
    </row>
    <row r="47" spans="1:5" ht="13.5">
      <c r="A47" s="5" t="s">
        <v>86</v>
      </c>
      <c r="B47" s="51">
        <v>3683</v>
      </c>
      <c r="C47" s="51">
        <v>4744</v>
      </c>
      <c r="D47" s="51">
        <f t="shared" si="0"/>
        <v>8427</v>
      </c>
      <c r="E47" s="5">
        <f t="shared" si="1"/>
        <v>23</v>
      </c>
    </row>
    <row r="48" spans="1:5" ht="13.5">
      <c r="A48" s="5" t="s">
        <v>87</v>
      </c>
      <c r="B48" s="51">
        <v>2339</v>
      </c>
      <c r="C48" s="51">
        <v>2991</v>
      </c>
      <c r="D48" s="51">
        <f t="shared" si="0"/>
        <v>5330</v>
      </c>
      <c r="E48" s="5">
        <f t="shared" si="1"/>
        <v>37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</cp:lastModifiedBy>
  <dcterms:created xsi:type="dcterms:W3CDTF">2004-04-20T08:35:16Z</dcterms:created>
  <dcterms:modified xsi:type="dcterms:W3CDTF">2007-05-10T15:22:39Z</dcterms:modified>
  <cp:category/>
  <cp:version/>
  <cp:contentType/>
  <cp:contentStatus/>
</cp:coreProperties>
</file>