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64011"/>
  <mc:AlternateContent xmlns:mc="http://schemas.openxmlformats.org/markup-compatibility/2006">
    <mc:Choice Requires="x15">
      <x15ac:absPath xmlns:x15ac="http://schemas.microsoft.com/office/spreadsheetml/2010/11/ac" url="C:\Users\althusser\Google ドライブ\龍谷大学\2015\社会調査情報処理実習1\共有\配布\"/>
    </mc:Choice>
  </mc:AlternateContent>
  <bookViews>
    <workbookView xWindow="120" yWindow="120" windowWidth="23715" windowHeight="11430" tabRatio="788"/>
  </bookViews>
  <sheets>
    <sheet name="総合課題（給与額）" sheetId="1" r:id="rId1"/>
    <sheet name="1.1 平均の差の検定(Aさんの追試)" sheetId="8" r:id="rId2"/>
    <sheet name="1.2.1 分散分析" sheetId="9" r:id="rId3"/>
    <sheet name="1.2.2 クロス集計" sheetId="10" r:id="rId4"/>
    <sheet name="1.3 Aさんの分析に対する考察" sheetId="11" r:id="rId5"/>
    <sheet name="2.1 相関行列" sheetId="12" r:id="rId6"/>
    <sheet name="2.2 Bさんの行った重回帰分析" sheetId="4" r:id="rId7"/>
    <sheet name="2.3 重回帰分析" sheetId="13" r:id="rId8"/>
  </sheets>
  <definedNames>
    <definedName name="WelchのF" localSheetId="2">'1.2.1 分散分析'!$I$38</definedName>
    <definedName name="Welchの自由度" localSheetId="2">'1.2.1 分散分析'!$L$38</definedName>
    <definedName name="因子自由度" localSheetId="2">'1.2.1 分散分析'!$J$28</definedName>
    <definedName name="因子数" localSheetId="2">'1.2.1 分散分析'!$J$38</definedName>
    <definedName name="全平均" localSheetId="2">'1.2.1 分散分析'!$K$17</definedName>
  </definedNames>
  <calcPr calcId="162913"/>
</workbook>
</file>

<file path=xl/calcChain.xml><?xml version="1.0" encoding="utf-8"?>
<calcChain xmlns="http://schemas.openxmlformats.org/spreadsheetml/2006/main">
  <c r="G8" i="12" l="1"/>
  <c r="F8" i="12"/>
  <c r="F6" i="12"/>
  <c r="H6" i="12"/>
  <c r="G4" i="12"/>
  <c r="H4" i="12"/>
  <c r="E14" i="10"/>
  <c r="E11" i="10" l="1"/>
  <c r="E17" i="8" l="1"/>
  <c r="E22" i="8"/>
  <c r="F8" i="8"/>
  <c r="E8" i="8"/>
  <c r="F7" i="8" l="1"/>
  <c r="E7" i="8"/>
  <c r="F6" i="8"/>
  <c r="E6" i="8"/>
  <c r="F4" i="8"/>
  <c r="E4" i="8"/>
  <c r="F3" i="8"/>
  <c r="E3" i="8"/>
  <c r="H3" i="12" l="1"/>
  <c r="E18" i="8"/>
  <c r="E19" i="8"/>
  <c r="O3" i="10"/>
  <c r="O8" i="10" s="1"/>
  <c r="O4" i="10"/>
  <c r="O9" i="10"/>
  <c r="L3" i="10"/>
  <c r="L4" i="10"/>
  <c r="L9" i="10" s="1"/>
  <c r="L8" i="10"/>
  <c r="M8" i="10"/>
  <c r="M9" i="10"/>
  <c r="N9" i="10"/>
  <c r="N8" i="10"/>
  <c r="E12" i="10"/>
  <c r="E10" i="10"/>
  <c r="M3" i="10"/>
  <c r="M4" i="10"/>
  <c r="N4" i="10"/>
  <c r="N3" i="10"/>
  <c r="E9" i="10" l="1"/>
  <c r="E32" i="10"/>
  <c r="F32" i="10"/>
  <c r="G32" i="10"/>
  <c r="H32" i="10"/>
  <c r="F31" i="10"/>
  <c r="G31" i="10"/>
  <c r="H31" i="10"/>
  <c r="E31" i="10"/>
  <c r="E27" i="10"/>
  <c r="F27" i="10"/>
  <c r="G27" i="10"/>
  <c r="H27" i="10"/>
  <c r="F26" i="10"/>
  <c r="G26" i="10"/>
  <c r="H26" i="10"/>
  <c r="E26" i="10"/>
  <c r="E16" i="8"/>
  <c r="F5" i="8"/>
  <c r="E5" i="8"/>
  <c r="G179" i="13" l="1"/>
  <c r="F179" i="13"/>
  <c r="E179" i="13"/>
  <c r="D179" i="13"/>
  <c r="G178" i="13"/>
  <c r="F178" i="13"/>
  <c r="E178" i="13"/>
  <c r="D178" i="13"/>
  <c r="G177" i="13"/>
  <c r="F177" i="13"/>
  <c r="E177" i="13"/>
  <c r="D177" i="13"/>
  <c r="G176" i="13"/>
  <c r="F176" i="13"/>
  <c r="E176" i="13"/>
  <c r="D176" i="13"/>
  <c r="G175" i="13"/>
  <c r="F175" i="13"/>
  <c r="E175" i="13"/>
  <c r="D175" i="13"/>
  <c r="G174" i="13"/>
  <c r="F174" i="13"/>
  <c r="E174" i="13"/>
  <c r="D174" i="13"/>
  <c r="G173" i="13"/>
  <c r="F173" i="13"/>
  <c r="E173" i="13"/>
  <c r="D173" i="13"/>
  <c r="G172" i="13"/>
  <c r="F172" i="13"/>
  <c r="E172" i="13"/>
  <c r="D172" i="13"/>
  <c r="G171" i="13"/>
  <c r="F171" i="13"/>
  <c r="E171" i="13"/>
  <c r="D171" i="13"/>
  <c r="G170" i="13"/>
  <c r="F170" i="13"/>
  <c r="E170" i="13"/>
  <c r="D170" i="13"/>
  <c r="G169" i="13"/>
  <c r="F169" i="13"/>
  <c r="E169" i="13"/>
  <c r="D169" i="13"/>
  <c r="G168" i="13"/>
  <c r="F168" i="13"/>
  <c r="E168" i="13"/>
  <c r="D168" i="13"/>
  <c r="G167" i="13"/>
  <c r="F167" i="13"/>
  <c r="E167" i="13"/>
  <c r="D167" i="13"/>
  <c r="G166" i="13"/>
  <c r="F166" i="13"/>
  <c r="E166" i="13"/>
  <c r="D166" i="13"/>
  <c r="G165" i="13"/>
  <c r="F165" i="13"/>
  <c r="E165" i="13"/>
  <c r="D165" i="13"/>
  <c r="G164" i="13"/>
  <c r="F164" i="13"/>
  <c r="E164" i="13"/>
  <c r="D164" i="13"/>
  <c r="G163" i="13"/>
  <c r="F163" i="13"/>
  <c r="E163" i="13"/>
  <c r="D163" i="13"/>
  <c r="G162" i="13"/>
  <c r="F162" i="13"/>
  <c r="E162" i="13"/>
  <c r="D162" i="13"/>
  <c r="G161" i="13"/>
  <c r="F161" i="13"/>
  <c r="E161" i="13"/>
  <c r="D161" i="13"/>
  <c r="G160" i="13"/>
  <c r="F160" i="13"/>
  <c r="E160" i="13"/>
  <c r="D160" i="13"/>
  <c r="G159" i="13"/>
  <c r="F159" i="13"/>
  <c r="E159" i="13"/>
  <c r="D159" i="13"/>
  <c r="G158" i="13"/>
  <c r="F158" i="13"/>
  <c r="E158" i="13"/>
  <c r="D158" i="13"/>
  <c r="G157" i="13"/>
  <c r="F157" i="13"/>
  <c r="E157" i="13"/>
  <c r="D157" i="13"/>
  <c r="G156" i="13"/>
  <c r="F156" i="13"/>
  <c r="E156" i="13"/>
  <c r="D156" i="13"/>
  <c r="G155" i="13"/>
  <c r="F155" i="13"/>
  <c r="E155" i="13"/>
  <c r="D155" i="13"/>
  <c r="G154" i="13"/>
  <c r="F154" i="13"/>
  <c r="E154" i="13"/>
  <c r="D154" i="13"/>
  <c r="G153" i="13"/>
  <c r="F153" i="13"/>
  <c r="E153" i="13"/>
  <c r="D153" i="13"/>
  <c r="G152" i="13"/>
  <c r="F152" i="13"/>
  <c r="E152" i="13"/>
  <c r="D152" i="13"/>
  <c r="G151" i="13"/>
  <c r="F151" i="13"/>
  <c r="E151" i="13"/>
  <c r="D151" i="13"/>
  <c r="G150" i="13"/>
  <c r="F150" i="13"/>
  <c r="E150" i="13"/>
  <c r="D150" i="13"/>
  <c r="G149" i="13"/>
  <c r="F149" i="13"/>
  <c r="E149" i="13"/>
  <c r="D149" i="13"/>
  <c r="G148" i="13"/>
  <c r="F148" i="13"/>
  <c r="E148" i="13"/>
  <c r="D148" i="13"/>
  <c r="G147" i="13"/>
  <c r="F147" i="13"/>
  <c r="E147" i="13"/>
  <c r="D147" i="13"/>
  <c r="G146" i="13"/>
  <c r="F146" i="13"/>
  <c r="E146" i="13"/>
  <c r="D146" i="13"/>
  <c r="G145" i="13"/>
  <c r="F145" i="13"/>
  <c r="E145" i="13"/>
  <c r="D145" i="13"/>
  <c r="G144" i="13"/>
  <c r="F144" i="13"/>
  <c r="E144" i="13"/>
  <c r="D144" i="13"/>
  <c r="G143" i="13"/>
  <c r="F143" i="13"/>
  <c r="E143" i="13"/>
  <c r="D143" i="13"/>
  <c r="G142" i="13"/>
  <c r="F142" i="13"/>
  <c r="E142" i="13"/>
  <c r="D142" i="13"/>
  <c r="G141" i="13"/>
  <c r="F141" i="13"/>
  <c r="E141" i="13"/>
  <c r="D141" i="13"/>
  <c r="G140" i="13"/>
  <c r="F140" i="13"/>
  <c r="E140" i="13"/>
  <c r="D140" i="13"/>
  <c r="G139" i="13"/>
  <c r="F139" i="13"/>
  <c r="E139" i="13"/>
  <c r="D139" i="13"/>
  <c r="G138" i="13"/>
  <c r="F138" i="13"/>
  <c r="E138" i="13"/>
  <c r="D138" i="13"/>
  <c r="G137" i="13"/>
  <c r="F137" i="13"/>
  <c r="E137" i="13"/>
  <c r="D137" i="13"/>
  <c r="G136" i="13"/>
  <c r="F136" i="13"/>
  <c r="E136" i="13"/>
  <c r="D136" i="13"/>
  <c r="G135" i="13"/>
  <c r="F135" i="13"/>
  <c r="E135" i="13"/>
  <c r="D135" i="13"/>
  <c r="G134" i="13"/>
  <c r="F134" i="13"/>
  <c r="E134" i="13"/>
  <c r="D134" i="13"/>
  <c r="G133" i="13"/>
  <c r="F133" i="13"/>
  <c r="E133" i="13"/>
  <c r="D133" i="13"/>
  <c r="G132" i="13"/>
  <c r="F132" i="13"/>
  <c r="E132" i="13"/>
  <c r="D132" i="13"/>
  <c r="G131" i="13"/>
  <c r="F131" i="13"/>
  <c r="E131" i="13"/>
  <c r="D131" i="13"/>
  <c r="G130" i="13"/>
  <c r="F130" i="13"/>
  <c r="E130" i="13"/>
  <c r="D130" i="13"/>
  <c r="G129" i="13"/>
  <c r="F129" i="13"/>
  <c r="E129" i="13"/>
  <c r="D129" i="13"/>
  <c r="G128" i="13"/>
  <c r="F128" i="13"/>
  <c r="E128" i="13"/>
  <c r="D128" i="13"/>
  <c r="G127" i="13"/>
  <c r="F127" i="13"/>
  <c r="E127" i="13"/>
  <c r="D127" i="13"/>
  <c r="G126" i="13"/>
  <c r="F126" i="13"/>
  <c r="E126" i="13"/>
  <c r="D126" i="13"/>
  <c r="G125" i="13"/>
  <c r="F125" i="13"/>
  <c r="E125" i="13"/>
  <c r="D125" i="13"/>
  <c r="G124" i="13"/>
  <c r="F124" i="13"/>
  <c r="E124" i="13"/>
  <c r="D124" i="13"/>
  <c r="G123" i="13"/>
  <c r="F123" i="13"/>
  <c r="E123" i="13"/>
  <c r="D123" i="13"/>
  <c r="G122" i="13"/>
  <c r="F122" i="13"/>
  <c r="E122" i="13"/>
  <c r="D122" i="13"/>
  <c r="G121" i="13"/>
  <c r="F121" i="13"/>
  <c r="E121" i="13"/>
  <c r="D121" i="13"/>
  <c r="G120" i="13"/>
  <c r="F120" i="13"/>
  <c r="E120" i="13"/>
  <c r="D120" i="13"/>
  <c r="G119" i="13"/>
  <c r="F119" i="13"/>
  <c r="E119" i="13"/>
  <c r="D119" i="13"/>
  <c r="G118" i="13"/>
  <c r="F118" i="13"/>
  <c r="E118" i="13"/>
  <c r="D118" i="13"/>
  <c r="G117" i="13"/>
  <c r="F117" i="13"/>
  <c r="E117" i="13"/>
  <c r="D117" i="13"/>
  <c r="G116" i="13"/>
  <c r="F116" i="13"/>
  <c r="E116" i="13"/>
  <c r="D116" i="13"/>
  <c r="G115" i="13"/>
  <c r="F115" i="13"/>
  <c r="E115" i="13"/>
  <c r="D115" i="13"/>
  <c r="G114" i="13"/>
  <c r="F114" i="13"/>
  <c r="E114" i="13"/>
  <c r="D114" i="13"/>
  <c r="G113" i="13"/>
  <c r="F113" i="13"/>
  <c r="E113" i="13"/>
  <c r="D113" i="13"/>
  <c r="G112" i="13"/>
  <c r="F112" i="13"/>
  <c r="E112" i="13"/>
  <c r="D112" i="13"/>
  <c r="G111" i="13"/>
  <c r="F111" i="13"/>
  <c r="E111" i="13"/>
  <c r="D111" i="13"/>
  <c r="G110" i="13"/>
  <c r="F110" i="13"/>
  <c r="E110" i="13"/>
  <c r="D110" i="13"/>
  <c r="G109" i="13"/>
  <c r="F109" i="13"/>
  <c r="E109" i="13"/>
  <c r="D109" i="13"/>
  <c r="G108" i="13"/>
  <c r="F108" i="13"/>
  <c r="E108" i="13"/>
  <c r="D108" i="13"/>
  <c r="G107" i="13"/>
  <c r="F107" i="13"/>
  <c r="E107" i="13"/>
  <c r="D107" i="13"/>
  <c r="G106" i="13"/>
  <c r="F106" i="13"/>
  <c r="E106" i="13"/>
  <c r="D106" i="13"/>
  <c r="G105" i="13"/>
  <c r="F105" i="13"/>
  <c r="E105" i="13"/>
  <c r="D105" i="13"/>
  <c r="G104" i="13"/>
  <c r="F104" i="13"/>
  <c r="E104" i="13"/>
  <c r="D104" i="13"/>
  <c r="G103" i="13"/>
  <c r="F103" i="13"/>
  <c r="E103" i="13"/>
  <c r="D103" i="13"/>
  <c r="G102" i="13"/>
  <c r="F102" i="13"/>
  <c r="E102" i="13"/>
  <c r="D102" i="13"/>
  <c r="G101" i="13"/>
  <c r="F101" i="13"/>
  <c r="E101" i="13"/>
  <c r="D101" i="13"/>
  <c r="G100" i="13"/>
  <c r="F100" i="13"/>
  <c r="E100" i="13"/>
  <c r="D100" i="13"/>
  <c r="G99" i="13"/>
  <c r="F99" i="13"/>
  <c r="E99" i="13"/>
  <c r="D99" i="13"/>
  <c r="G98" i="13"/>
  <c r="F98" i="13"/>
  <c r="E98" i="13"/>
  <c r="D98" i="13"/>
  <c r="G97" i="13"/>
  <c r="F97" i="13"/>
  <c r="E97" i="13"/>
  <c r="D97" i="13"/>
  <c r="G96" i="13"/>
  <c r="F96" i="13"/>
  <c r="E96" i="13"/>
  <c r="D96" i="13"/>
  <c r="G95" i="13"/>
  <c r="F95" i="13"/>
  <c r="E95" i="13"/>
  <c r="D95" i="13"/>
  <c r="G94" i="13"/>
  <c r="F94" i="13"/>
  <c r="E94" i="13"/>
  <c r="D94" i="13"/>
  <c r="G93" i="13"/>
  <c r="F93" i="13"/>
  <c r="E93" i="13"/>
  <c r="D93" i="13"/>
  <c r="G92" i="13"/>
  <c r="F92" i="13"/>
  <c r="E92" i="13"/>
  <c r="D92" i="13"/>
  <c r="G91" i="13"/>
  <c r="F91" i="13"/>
  <c r="E91" i="13"/>
  <c r="D91" i="13"/>
  <c r="G90" i="13"/>
  <c r="F90" i="13"/>
  <c r="E90" i="13"/>
  <c r="D90" i="13"/>
  <c r="G89" i="13"/>
  <c r="F89" i="13"/>
  <c r="E89" i="13"/>
  <c r="D89" i="13"/>
  <c r="G88" i="13"/>
  <c r="F88" i="13"/>
  <c r="E88" i="13"/>
  <c r="D88" i="13"/>
  <c r="G87" i="13"/>
  <c r="F87" i="13"/>
  <c r="E87" i="13"/>
  <c r="D87" i="13"/>
  <c r="G86" i="13"/>
  <c r="F86" i="13"/>
  <c r="E86" i="13"/>
  <c r="D86" i="13"/>
  <c r="G85" i="13"/>
  <c r="F85" i="13"/>
  <c r="E85" i="13"/>
  <c r="D85" i="13"/>
  <c r="G84" i="13"/>
  <c r="F84" i="13"/>
  <c r="E84" i="13"/>
  <c r="D84" i="13"/>
  <c r="G83" i="13"/>
  <c r="F83" i="13"/>
  <c r="E83" i="13"/>
  <c r="D83" i="13"/>
  <c r="G82" i="13"/>
  <c r="F82" i="13"/>
  <c r="E82" i="13"/>
  <c r="D82" i="13"/>
  <c r="G81" i="13"/>
  <c r="F81" i="13"/>
  <c r="E81" i="13"/>
  <c r="D81" i="13"/>
  <c r="G80" i="13"/>
  <c r="F80" i="13"/>
  <c r="E80" i="13"/>
  <c r="D80" i="13"/>
  <c r="G79" i="13"/>
  <c r="F79" i="13"/>
  <c r="E79" i="13"/>
  <c r="D79" i="13"/>
  <c r="G78" i="13"/>
  <c r="F78" i="13"/>
  <c r="E78" i="13"/>
  <c r="D78" i="13"/>
  <c r="G77" i="13"/>
  <c r="F77" i="13"/>
  <c r="E77" i="13"/>
  <c r="D77" i="13"/>
  <c r="G76" i="13"/>
  <c r="F76" i="13"/>
  <c r="E76" i="13"/>
  <c r="D76" i="13"/>
  <c r="G75" i="13"/>
  <c r="F75" i="13"/>
  <c r="E75" i="13"/>
  <c r="D75" i="13"/>
  <c r="G74" i="13"/>
  <c r="F74" i="13"/>
  <c r="E74" i="13"/>
  <c r="D74" i="13"/>
  <c r="G73" i="13"/>
  <c r="F73" i="13"/>
  <c r="E73" i="13"/>
  <c r="D73" i="13"/>
  <c r="G72" i="13"/>
  <c r="F72" i="13"/>
  <c r="E72" i="13"/>
  <c r="D72" i="13"/>
  <c r="G71" i="13"/>
  <c r="F71" i="13"/>
  <c r="E71" i="13"/>
  <c r="D71" i="13"/>
  <c r="G70" i="13"/>
  <c r="F70" i="13"/>
  <c r="E70" i="13"/>
  <c r="D70" i="13"/>
  <c r="G69" i="13"/>
  <c r="F69" i="13"/>
  <c r="E69" i="13"/>
  <c r="D69" i="13"/>
  <c r="G68" i="13"/>
  <c r="F68" i="13"/>
  <c r="E68" i="13"/>
  <c r="D68" i="13"/>
  <c r="G67" i="13"/>
  <c r="F67" i="13"/>
  <c r="E67" i="13"/>
  <c r="D67" i="13"/>
  <c r="G66" i="13"/>
  <c r="F66" i="13"/>
  <c r="E66" i="13"/>
  <c r="D66" i="13"/>
  <c r="G65" i="13"/>
  <c r="F65" i="13"/>
  <c r="E65" i="13"/>
  <c r="D65" i="13"/>
  <c r="G64" i="13"/>
  <c r="F64" i="13"/>
  <c r="E64" i="13"/>
  <c r="D64" i="13"/>
  <c r="G63" i="13"/>
  <c r="F63" i="13"/>
  <c r="E63" i="13"/>
  <c r="D63" i="13"/>
  <c r="G62" i="13"/>
  <c r="F62" i="13"/>
  <c r="E62" i="13"/>
  <c r="D62" i="13"/>
  <c r="G61" i="13"/>
  <c r="F61" i="13"/>
  <c r="E61" i="13"/>
  <c r="D61" i="13"/>
  <c r="G60" i="13"/>
  <c r="F60" i="13"/>
  <c r="E60" i="13"/>
  <c r="D60" i="13"/>
  <c r="G59" i="13"/>
  <c r="F59" i="13"/>
  <c r="E59" i="13"/>
  <c r="D59" i="13"/>
  <c r="G58" i="13"/>
  <c r="F58" i="13"/>
  <c r="E58" i="13"/>
  <c r="D58" i="13"/>
  <c r="G57" i="13"/>
  <c r="F57" i="13"/>
  <c r="E57" i="13"/>
  <c r="D57" i="13"/>
  <c r="G56" i="13"/>
  <c r="F56" i="13"/>
  <c r="E56" i="13"/>
  <c r="D56" i="13"/>
  <c r="G55" i="13"/>
  <c r="F55" i="13"/>
  <c r="E55" i="13"/>
  <c r="D55" i="13"/>
  <c r="G54" i="13"/>
  <c r="F54" i="13"/>
  <c r="E54" i="13"/>
  <c r="D54" i="13"/>
  <c r="G53" i="13"/>
  <c r="F53" i="13"/>
  <c r="E53" i="13"/>
  <c r="D53" i="13"/>
  <c r="G52" i="13"/>
  <c r="F52" i="13"/>
  <c r="E52" i="13"/>
  <c r="D52" i="13"/>
  <c r="G51" i="13"/>
  <c r="F51" i="13"/>
  <c r="E51" i="13"/>
  <c r="D51" i="13"/>
  <c r="G50" i="13"/>
  <c r="F50" i="13"/>
  <c r="E50" i="13"/>
  <c r="D50" i="13"/>
  <c r="G49" i="13"/>
  <c r="F49" i="13"/>
  <c r="E49" i="13"/>
  <c r="D49" i="13"/>
  <c r="G48" i="13"/>
  <c r="F48" i="13"/>
  <c r="E48" i="13"/>
  <c r="D48" i="13"/>
  <c r="G47" i="13"/>
  <c r="F47" i="13"/>
  <c r="E47" i="13"/>
  <c r="D47" i="13"/>
  <c r="G46" i="13"/>
  <c r="F46" i="13"/>
  <c r="E46" i="13"/>
  <c r="D46" i="13"/>
  <c r="G45" i="13"/>
  <c r="F45" i="13"/>
  <c r="E45" i="13"/>
  <c r="D45" i="13"/>
  <c r="G44" i="13"/>
  <c r="F44" i="13"/>
  <c r="E44" i="13"/>
  <c r="D44" i="13"/>
  <c r="G43" i="13"/>
  <c r="F43" i="13"/>
  <c r="E43" i="13"/>
  <c r="D43" i="13"/>
  <c r="G42" i="13"/>
  <c r="F42" i="13"/>
  <c r="E42" i="13"/>
  <c r="D42" i="13"/>
  <c r="G41" i="13"/>
  <c r="F41" i="13"/>
  <c r="E41" i="13"/>
  <c r="D41" i="13"/>
  <c r="G40" i="13"/>
  <c r="F40" i="13"/>
  <c r="E40" i="13"/>
  <c r="D40" i="13"/>
  <c r="G39" i="13"/>
  <c r="F39" i="13"/>
  <c r="E39" i="13"/>
  <c r="D39" i="13"/>
  <c r="G38" i="13"/>
  <c r="F38" i="13"/>
  <c r="E38" i="13"/>
  <c r="D38" i="13"/>
  <c r="G37" i="13"/>
  <c r="F37" i="13"/>
  <c r="E37" i="13"/>
  <c r="D37" i="13"/>
  <c r="G36" i="13"/>
  <c r="F36" i="13"/>
  <c r="E36" i="13"/>
  <c r="D36" i="13"/>
  <c r="G35" i="13"/>
  <c r="F35" i="13"/>
  <c r="E35" i="13"/>
  <c r="D35" i="13"/>
  <c r="G34" i="13"/>
  <c r="F34" i="13"/>
  <c r="E34" i="13"/>
  <c r="D34" i="13"/>
  <c r="G33" i="13"/>
  <c r="F33" i="13"/>
  <c r="E33" i="13"/>
  <c r="D33" i="13"/>
  <c r="G32" i="13"/>
  <c r="F32" i="13"/>
  <c r="E32" i="13"/>
  <c r="D32" i="13"/>
  <c r="G31" i="13"/>
  <c r="F31" i="13"/>
  <c r="E31" i="13"/>
  <c r="D31" i="13"/>
  <c r="G30" i="13"/>
  <c r="F30" i="13"/>
  <c r="E30" i="13"/>
  <c r="D30" i="13"/>
  <c r="G29" i="13"/>
  <c r="F29" i="13"/>
  <c r="E29" i="13"/>
  <c r="D29" i="13"/>
  <c r="G28" i="13"/>
  <c r="F28" i="13"/>
  <c r="E28" i="13"/>
  <c r="D28" i="13"/>
  <c r="G27" i="13"/>
  <c r="F27" i="13"/>
  <c r="E27" i="13"/>
  <c r="D27" i="13"/>
  <c r="G26" i="13"/>
  <c r="F26" i="13"/>
  <c r="E26" i="13"/>
  <c r="D26" i="13"/>
  <c r="G25" i="13"/>
  <c r="F25" i="13"/>
  <c r="E25" i="13"/>
  <c r="D25" i="13"/>
  <c r="G24" i="13"/>
  <c r="F24" i="13"/>
  <c r="E24" i="13"/>
  <c r="D24" i="13"/>
  <c r="G23" i="13"/>
  <c r="F23" i="13"/>
  <c r="E23" i="13"/>
  <c r="D23" i="13"/>
  <c r="G22" i="13"/>
  <c r="F22" i="13"/>
  <c r="E22" i="13"/>
  <c r="D22" i="13"/>
  <c r="G21" i="13"/>
  <c r="F21" i="13"/>
  <c r="E21" i="13"/>
  <c r="D21" i="13"/>
  <c r="G20" i="13"/>
  <c r="F20" i="13"/>
  <c r="E20" i="13"/>
  <c r="D20" i="13"/>
  <c r="G19" i="13"/>
  <c r="F19" i="13"/>
  <c r="E19" i="13"/>
  <c r="D19" i="13"/>
  <c r="G18" i="13"/>
  <c r="F18" i="13"/>
  <c r="E18" i="13"/>
  <c r="D18" i="13"/>
  <c r="G17" i="13"/>
  <c r="F17" i="13"/>
  <c r="E17" i="13"/>
  <c r="D17" i="13"/>
  <c r="G16" i="13"/>
  <c r="F16" i="13"/>
  <c r="E16" i="13"/>
  <c r="D16" i="13"/>
  <c r="G15" i="13"/>
  <c r="F15" i="13"/>
  <c r="E15" i="13"/>
  <c r="D15" i="13"/>
  <c r="G14" i="13"/>
  <c r="F14" i="13"/>
  <c r="E14" i="13"/>
  <c r="D14" i="13"/>
  <c r="G13" i="13"/>
  <c r="F13" i="13"/>
  <c r="E13" i="13"/>
  <c r="D13" i="13"/>
  <c r="G12" i="13"/>
  <c r="F12" i="13"/>
  <c r="E12" i="13"/>
  <c r="D12" i="13"/>
  <c r="G11" i="13"/>
  <c r="F11" i="13"/>
  <c r="E11" i="13"/>
  <c r="D11" i="13"/>
  <c r="G10" i="13"/>
  <c r="F10" i="13"/>
  <c r="E10" i="13"/>
  <c r="D10" i="13"/>
  <c r="G9" i="13"/>
  <c r="F9" i="13"/>
  <c r="E9" i="13"/>
  <c r="D9" i="13"/>
  <c r="G8" i="13"/>
  <c r="F8" i="13"/>
  <c r="E8" i="13"/>
  <c r="D8" i="13"/>
  <c r="G7" i="13"/>
  <c r="F7" i="13"/>
  <c r="E7" i="13"/>
  <c r="D7" i="13"/>
  <c r="G6" i="13"/>
  <c r="F6" i="13"/>
  <c r="E6" i="13"/>
  <c r="D6" i="13"/>
  <c r="G5" i="13"/>
  <c r="F5" i="13"/>
  <c r="E5" i="13"/>
  <c r="D5" i="13"/>
  <c r="G4" i="13"/>
  <c r="F4" i="13"/>
  <c r="E4" i="13"/>
  <c r="D4" i="13"/>
  <c r="G3" i="13"/>
  <c r="F3" i="13"/>
  <c r="E3" i="13"/>
  <c r="D3" i="13"/>
  <c r="G2" i="13"/>
  <c r="F2" i="13"/>
  <c r="E2" i="13"/>
  <c r="D2" i="13"/>
  <c r="E3" i="4" l="1"/>
  <c r="F3" i="4"/>
  <c r="G3" i="4"/>
  <c r="E4" i="4"/>
  <c r="F4" i="4"/>
  <c r="G4" i="4"/>
  <c r="E5" i="4"/>
  <c r="F5" i="4"/>
  <c r="G5" i="4"/>
  <c r="E6" i="4"/>
  <c r="F6" i="4"/>
  <c r="G6" i="4"/>
  <c r="E7" i="4"/>
  <c r="F7" i="4"/>
  <c r="G7" i="4"/>
  <c r="E8" i="4"/>
  <c r="F8" i="4"/>
  <c r="G8" i="4"/>
  <c r="E9" i="4"/>
  <c r="F9" i="4"/>
  <c r="G9" i="4"/>
  <c r="E10" i="4"/>
  <c r="F10" i="4"/>
  <c r="G10" i="4"/>
  <c r="E11" i="4"/>
  <c r="F11" i="4"/>
  <c r="G11" i="4"/>
  <c r="E12" i="4"/>
  <c r="F12" i="4"/>
  <c r="G12" i="4"/>
  <c r="E13" i="4"/>
  <c r="F13" i="4"/>
  <c r="G13" i="4"/>
  <c r="E14" i="4"/>
  <c r="F14" i="4"/>
  <c r="G14" i="4"/>
  <c r="E15" i="4"/>
  <c r="F15" i="4"/>
  <c r="G15" i="4"/>
  <c r="E16" i="4"/>
  <c r="F16" i="4"/>
  <c r="G16" i="4"/>
  <c r="E17" i="4"/>
  <c r="F17" i="4"/>
  <c r="G17" i="4"/>
  <c r="E18" i="4"/>
  <c r="F18" i="4"/>
  <c r="G18" i="4"/>
  <c r="E19" i="4"/>
  <c r="F19" i="4"/>
  <c r="G19" i="4"/>
  <c r="E20" i="4"/>
  <c r="F20" i="4"/>
  <c r="G20" i="4"/>
  <c r="E21" i="4"/>
  <c r="F21" i="4"/>
  <c r="G21" i="4"/>
  <c r="E22" i="4"/>
  <c r="F22" i="4"/>
  <c r="G22" i="4"/>
  <c r="E23" i="4"/>
  <c r="F23" i="4"/>
  <c r="G23" i="4"/>
  <c r="E24" i="4"/>
  <c r="F24" i="4"/>
  <c r="G24" i="4"/>
  <c r="E25" i="4"/>
  <c r="F25" i="4"/>
  <c r="G25" i="4"/>
  <c r="E26" i="4"/>
  <c r="F26" i="4"/>
  <c r="G26" i="4"/>
  <c r="E27" i="4"/>
  <c r="F27" i="4"/>
  <c r="G27" i="4"/>
  <c r="E28" i="4"/>
  <c r="F28" i="4"/>
  <c r="G28" i="4"/>
  <c r="E29" i="4"/>
  <c r="F29" i="4"/>
  <c r="G29" i="4"/>
  <c r="E30" i="4"/>
  <c r="F30" i="4"/>
  <c r="G30" i="4"/>
  <c r="E31" i="4"/>
  <c r="F31" i="4"/>
  <c r="G31" i="4"/>
  <c r="E32" i="4"/>
  <c r="F32" i="4"/>
  <c r="G32" i="4"/>
  <c r="E33" i="4"/>
  <c r="F33" i="4"/>
  <c r="G33" i="4"/>
  <c r="E34" i="4"/>
  <c r="F34" i="4"/>
  <c r="G34" i="4"/>
  <c r="E35" i="4"/>
  <c r="F35" i="4"/>
  <c r="G35" i="4"/>
  <c r="E36" i="4"/>
  <c r="F36" i="4"/>
  <c r="G36" i="4"/>
  <c r="E37" i="4"/>
  <c r="F37" i="4"/>
  <c r="G37" i="4"/>
  <c r="E38" i="4"/>
  <c r="F38" i="4"/>
  <c r="G38" i="4"/>
  <c r="E39" i="4"/>
  <c r="F39" i="4"/>
  <c r="G39" i="4"/>
  <c r="E40" i="4"/>
  <c r="F40" i="4"/>
  <c r="G40" i="4"/>
  <c r="E41" i="4"/>
  <c r="F41" i="4"/>
  <c r="G41" i="4"/>
  <c r="E42" i="4"/>
  <c r="F42" i="4"/>
  <c r="G42" i="4"/>
  <c r="E43" i="4"/>
  <c r="F43" i="4"/>
  <c r="G43" i="4"/>
  <c r="E44" i="4"/>
  <c r="F44" i="4"/>
  <c r="G44" i="4"/>
  <c r="E45" i="4"/>
  <c r="F45" i="4"/>
  <c r="G45" i="4"/>
  <c r="E46" i="4"/>
  <c r="F46" i="4"/>
  <c r="G46" i="4"/>
  <c r="E47" i="4"/>
  <c r="F47" i="4"/>
  <c r="G47" i="4"/>
  <c r="E48" i="4"/>
  <c r="F48" i="4"/>
  <c r="G48" i="4"/>
  <c r="E49" i="4"/>
  <c r="F49" i="4"/>
  <c r="G49" i="4"/>
  <c r="E50" i="4"/>
  <c r="F50" i="4"/>
  <c r="G50" i="4"/>
  <c r="E51" i="4"/>
  <c r="F51" i="4"/>
  <c r="G51" i="4"/>
  <c r="E52" i="4"/>
  <c r="F52" i="4"/>
  <c r="G52" i="4"/>
  <c r="E53" i="4"/>
  <c r="F53" i="4"/>
  <c r="G53" i="4"/>
  <c r="E54" i="4"/>
  <c r="F54" i="4"/>
  <c r="G54" i="4"/>
  <c r="E55" i="4"/>
  <c r="F55" i="4"/>
  <c r="G55" i="4"/>
  <c r="E56" i="4"/>
  <c r="F56" i="4"/>
  <c r="G56" i="4"/>
  <c r="E57" i="4"/>
  <c r="F57" i="4"/>
  <c r="G57" i="4"/>
  <c r="E58" i="4"/>
  <c r="F58" i="4"/>
  <c r="G58" i="4"/>
  <c r="E59" i="4"/>
  <c r="F59" i="4"/>
  <c r="G59" i="4"/>
  <c r="E60" i="4"/>
  <c r="F60" i="4"/>
  <c r="G60" i="4"/>
  <c r="E61" i="4"/>
  <c r="F61" i="4"/>
  <c r="G61" i="4"/>
  <c r="E62" i="4"/>
  <c r="F62" i="4"/>
  <c r="G62" i="4"/>
  <c r="E63" i="4"/>
  <c r="F63" i="4"/>
  <c r="G63" i="4"/>
  <c r="E64" i="4"/>
  <c r="F64" i="4"/>
  <c r="G64" i="4"/>
  <c r="E65" i="4"/>
  <c r="F65" i="4"/>
  <c r="G65" i="4"/>
  <c r="E66" i="4"/>
  <c r="F66" i="4"/>
  <c r="G66" i="4"/>
  <c r="E67" i="4"/>
  <c r="F67" i="4"/>
  <c r="G67" i="4"/>
  <c r="E68" i="4"/>
  <c r="F68" i="4"/>
  <c r="G68" i="4"/>
  <c r="E69" i="4"/>
  <c r="F69" i="4"/>
  <c r="G69" i="4"/>
  <c r="E70" i="4"/>
  <c r="F70" i="4"/>
  <c r="G70" i="4"/>
  <c r="E71" i="4"/>
  <c r="F71" i="4"/>
  <c r="G71" i="4"/>
  <c r="E72" i="4"/>
  <c r="F72" i="4"/>
  <c r="G72" i="4"/>
  <c r="E73" i="4"/>
  <c r="F73" i="4"/>
  <c r="G73" i="4"/>
  <c r="E74" i="4"/>
  <c r="F74" i="4"/>
  <c r="G74" i="4"/>
  <c r="E75" i="4"/>
  <c r="F75" i="4"/>
  <c r="G75" i="4"/>
  <c r="E76" i="4"/>
  <c r="F76" i="4"/>
  <c r="G76" i="4"/>
  <c r="E77" i="4"/>
  <c r="F77" i="4"/>
  <c r="G77" i="4"/>
  <c r="E78" i="4"/>
  <c r="F78" i="4"/>
  <c r="G78" i="4"/>
  <c r="E79" i="4"/>
  <c r="F79" i="4"/>
  <c r="G79" i="4"/>
  <c r="E80" i="4"/>
  <c r="F80" i="4"/>
  <c r="G80" i="4"/>
  <c r="E81" i="4"/>
  <c r="F81" i="4"/>
  <c r="G81" i="4"/>
  <c r="E82" i="4"/>
  <c r="F82" i="4"/>
  <c r="G82" i="4"/>
  <c r="E83" i="4"/>
  <c r="F83" i="4"/>
  <c r="G83" i="4"/>
  <c r="E84" i="4"/>
  <c r="F84" i="4"/>
  <c r="G84" i="4"/>
  <c r="E85" i="4"/>
  <c r="F85" i="4"/>
  <c r="G85" i="4"/>
  <c r="E86" i="4"/>
  <c r="F86" i="4"/>
  <c r="G86" i="4"/>
  <c r="E87" i="4"/>
  <c r="F87" i="4"/>
  <c r="G87" i="4"/>
  <c r="E88" i="4"/>
  <c r="F88" i="4"/>
  <c r="G88" i="4"/>
  <c r="E89" i="4"/>
  <c r="F89" i="4"/>
  <c r="G89" i="4"/>
  <c r="E90" i="4"/>
  <c r="F90" i="4"/>
  <c r="G90" i="4"/>
  <c r="E91" i="4"/>
  <c r="F91" i="4"/>
  <c r="G91" i="4"/>
  <c r="E92" i="4"/>
  <c r="F92" i="4"/>
  <c r="G92" i="4"/>
  <c r="E93" i="4"/>
  <c r="F93" i="4"/>
  <c r="G93" i="4"/>
  <c r="E94" i="4"/>
  <c r="F94" i="4"/>
  <c r="G94" i="4"/>
  <c r="E95" i="4"/>
  <c r="F95" i="4"/>
  <c r="G95" i="4"/>
  <c r="E96" i="4"/>
  <c r="F96" i="4"/>
  <c r="G96" i="4"/>
  <c r="E97" i="4"/>
  <c r="F97" i="4"/>
  <c r="G97" i="4"/>
  <c r="E98" i="4"/>
  <c r="F98" i="4"/>
  <c r="G98" i="4"/>
  <c r="E99" i="4"/>
  <c r="F99" i="4"/>
  <c r="G99" i="4"/>
  <c r="E100" i="4"/>
  <c r="F100" i="4"/>
  <c r="G100" i="4"/>
  <c r="E101" i="4"/>
  <c r="F101" i="4"/>
  <c r="G101" i="4"/>
  <c r="E102" i="4"/>
  <c r="F102" i="4"/>
  <c r="G102" i="4"/>
  <c r="E103" i="4"/>
  <c r="F103" i="4"/>
  <c r="G103" i="4"/>
  <c r="E104" i="4"/>
  <c r="F104" i="4"/>
  <c r="G104" i="4"/>
  <c r="E105" i="4"/>
  <c r="F105" i="4"/>
  <c r="G105" i="4"/>
  <c r="E106" i="4"/>
  <c r="F106" i="4"/>
  <c r="G106" i="4"/>
  <c r="E107" i="4"/>
  <c r="F107" i="4"/>
  <c r="G107" i="4"/>
  <c r="E108" i="4"/>
  <c r="F108" i="4"/>
  <c r="G108" i="4"/>
  <c r="E109" i="4"/>
  <c r="F109" i="4"/>
  <c r="G109" i="4"/>
  <c r="E110" i="4"/>
  <c r="F110" i="4"/>
  <c r="G110" i="4"/>
  <c r="E111" i="4"/>
  <c r="F111" i="4"/>
  <c r="G111" i="4"/>
  <c r="E112" i="4"/>
  <c r="F112" i="4"/>
  <c r="G112" i="4"/>
  <c r="E113" i="4"/>
  <c r="F113" i="4"/>
  <c r="G113" i="4"/>
  <c r="E114" i="4"/>
  <c r="F114" i="4"/>
  <c r="G114" i="4"/>
  <c r="E115" i="4"/>
  <c r="F115" i="4"/>
  <c r="G115" i="4"/>
  <c r="E116" i="4"/>
  <c r="F116" i="4"/>
  <c r="G116" i="4"/>
  <c r="E117" i="4"/>
  <c r="F117" i="4"/>
  <c r="G117" i="4"/>
  <c r="E118" i="4"/>
  <c r="F118" i="4"/>
  <c r="G118" i="4"/>
  <c r="E119" i="4"/>
  <c r="F119" i="4"/>
  <c r="G119" i="4"/>
  <c r="E120" i="4"/>
  <c r="F120" i="4"/>
  <c r="G120" i="4"/>
  <c r="E121" i="4"/>
  <c r="F121" i="4"/>
  <c r="G121" i="4"/>
  <c r="E122" i="4"/>
  <c r="F122" i="4"/>
  <c r="G122" i="4"/>
  <c r="E123" i="4"/>
  <c r="F123" i="4"/>
  <c r="G123" i="4"/>
  <c r="E124" i="4"/>
  <c r="F124" i="4"/>
  <c r="G124" i="4"/>
  <c r="E125" i="4"/>
  <c r="F125" i="4"/>
  <c r="G125" i="4"/>
  <c r="E126" i="4"/>
  <c r="F126" i="4"/>
  <c r="G126" i="4"/>
  <c r="E127" i="4"/>
  <c r="F127" i="4"/>
  <c r="G127" i="4"/>
  <c r="E128" i="4"/>
  <c r="F128" i="4"/>
  <c r="G128" i="4"/>
  <c r="E129" i="4"/>
  <c r="F129" i="4"/>
  <c r="G129" i="4"/>
  <c r="E130" i="4"/>
  <c r="F130" i="4"/>
  <c r="G130" i="4"/>
  <c r="E131" i="4"/>
  <c r="F131" i="4"/>
  <c r="G131" i="4"/>
  <c r="E132" i="4"/>
  <c r="F132" i="4"/>
  <c r="G132" i="4"/>
  <c r="E133" i="4"/>
  <c r="F133" i="4"/>
  <c r="G133" i="4"/>
  <c r="E134" i="4"/>
  <c r="F134" i="4"/>
  <c r="G134" i="4"/>
  <c r="E135" i="4"/>
  <c r="F135" i="4"/>
  <c r="G135" i="4"/>
  <c r="E136" i="4"/>
  <c r="F136" i="4"/>
  <c r="G136" i="4"/>
  <c r="E137" i="4"/>
  <c r="F137" i="4"/>
  <c r="G137" i="4"/>
  <c r="E138" i="4"/>
  <c r="F138" i="4"/>
  <c r="G138" i="4"/>
  <c r="E139" i="4"/>
  <c r="F139" i="4"/>
  <c r="G139" i="4"/>
  <c r="E140" i="4"/>
  <c r="F140" i="4"/>
  <c r="G140" i="4"/>
  <c r="E141" i="4"/>
  <c r="F141" i="4"/>
  <c r="G141" i="4"/>
  <c r="E142" i="4"/>
  <c r="F142" i="4"/>
  <c r="G142" i="4"/>
  <c r="E143" i="4"/>
  <c r="F143" i="4"/>
  <c r="G143" i="4"/>
  <c r="E144" i="4"/>
  <c r="F144" i="4"/>
  <c r="G144" i="4"/>
  <c r="E145" i="4"/>
  <c r="F145" i="4"/>
  <c r="G145" i="4"/>
  <c r="E146" i="4"/>
  <c r="F146" i="4"/>
  <c r="G146" i="4"/>
  <c r="E147" i="4"/>
  <c r="F147" i="4"/>
  <c r="G147" i="4"/>
  <c r="E148" i="4"/>
  <c r="F148" i="4"/>
  <c r="G148" i="4"/>
  <c r="E149" i="4"/>
  <c r="F149" i="4"/>
  <c r="G149" i="4"/>
  <c r="E150" i="4"/>
  <c r="F150" i="4"/>
  <c r="G150" i="4"/>
  <c r="E151" i="4"/>
  <c r="F151" i="4"/>
  <c r="G151" i="4"/>
  <c r="E152" i="4"/>
  <c r="F152" i="4"/>
  <c r="G152" i="4"/>
  <c r="E153" i="4"/>
  <c r="F153" i="4"/>
  <c r="G153" i="4"/>
  <c r="E154" i="4"/>
  <c r="F154" i="4"/>
  <c r="G154" i="4"/>
  <c r="E155" i="4"/>
  <c r="F155" i="4"/>
  <c r="G155" i="4"/>
  <c r="E156" i="4"/>
  <c r="F156" i="4"/>
  <c r="G156" i="4"/>
  <c r="E157" i="4"/>
  <c r="F157" i="4"/>
  <c r="G157" i="4"/>
  <c r="E158" i="4"/>
  <c r="F158" i="4"/>
  <c r="G158" i="4"/>
  <c r="E159" i="4"/>
  <c r="F159" i="4"/>
  <c r="G159" i="4"/>
  <c r="E160" i="4"/>
  <c r="F160" i="4"/>
  <c r="G160" i="4"/>
  <c r="E161" i="4"/>
  <c r="F161" i="4"/>
  <c r="G161" i="4"/>
  <c r="E162" i="4"/>
  <c r="F162" i="4"/>
  <c r="G162" i="4"/>
  <c r="E163" i="4"/>
  <c r="F163" i="4"/>
  <c r="G163" i="4"/>
  <c r="E164" i="4"/>
  <c r="F164" i="4"/>
  <c r="G164" i="4"/>
  <c r="E165" i="4"/>
  <c r="F165" i="4"/>
  <c r="G165" i="4"/>
  <c r="E166" i="4"/>
  <c r="F166" i="4"/>
  <c r="G166" i="4"/>
  <c r="E167" i="4"/>
  <c r="F167" i="4"/>
  <c r="G167" i="4"/>
  <c r="E168" i="4"/>
  <c r="F168" i="4"/>
  <c r="G168" i="4"/>
  <c r="E169" i="4"/>
  <c r="F169" i="4"/>
  <c r="G169" i="4"/>
  <c r="E170" i="4"/>
  <c r="F170" i="4"/>
  <c r="G170" i="4"/>
  <c r="E171" i="4"/>
  <c r="F171" i="4"/>
  <c r="G171" i="4"/>
  <c r="E172" i="4"/>
  <c r="F172" i="4"/>
  <c r="G172" i="4"/>
  <c r="E173" i="4"/>
  <c r="F173" i="4"/>
  <c r="G173" i="4"/>
  <c r="E174" i="4"/>
  <c r="F174" i="4"/>
  <c r="G174" i="4"/>
  <c r="E175" i="4"/>
  <c r="F175" i="4"/>
  <c r="G175" i="4"/>
  <c r="E176" i="4"/>
  <c r="F176" i="4"/>
  <c r="G176" i="4"/>
  <c r="E177" i="4"/>
  <c r="F177" i="4"/>
  <c r="G177" i="4"/>
  <c r="E178" i="4"/>
  <c r="F178" i="4"/>
  <c r="G178" i="4"/>
  <c r="E179" i="4"/>
  <c r="F179" i="4"/>
  <c r="G179" i="4"/>
  <c r="F2" i="4"/>
  <c r="G2" i="4"/>
  <c r="E2" i="4"/>
  <c r="D3" i="4"/>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2" i="4"/>
</calcChain>
</file>

<file path=xl/sharedStrings.xml><?xml version="1.0" encoding="utf-8"?>
<sst xmlns="http://schemas.openxmlformats.org/spreadsheetml/2006/main" count="1874" uniqueCount="127">
  <si>
    <t>女</t>
  </si>
  <si>
    <t>男</t>
  </si>
  <si>
    <t>時給</t>
    <rPh sb="0" eb="2">
      <t>ジキュウ</t>
    </rPh>
    <phoneticPr fontId="5"/>
  </si>
  <si>
    <t>勤続年数</t>
    <phoneticPr fontId="6"/>
  </si>
  <si>
    <t>年齢</t>
  </si>
  <si>
    <t>学歴</t>
    <rPh sb="0" eb="2">
      <t>ガクレキ</t>
    </rPh>
    <phoneticPr fontId="5"/>
  </si>
  <si>
    <t>性別</t>
    <rPh sb="0" eb="2">
      <t>セイベツ</t>
    </rPh>
    <phoneticPr fontId="5"/>
  </si>
  <si>
    <t>No</t>
    <phoneticPr fontId="5"/>
  </si>
  <si>
    <t>男</t>
    <rPh sb="0" eb="1">
      <t>オトコ</t>
    </rPh>
    <phoneticPr fontId="2"/>
  </si>
  <si>
    <t>中学</t>
  </si>
  <si>
    <t>回帰統計</t>
  </si>
  <si>
    <t>重相関 R</t>
  </si>
  <si>
    <t>補正 R2</t>
  </si>
  <si>
    <t>標準誤差</t>
  </si>
  <si>
    <t>分散分析表</t>
  </si>
  <si>
    <t>切片</t>
  </si>
  <si>
    <t xml:space="preserve">t </t>
  </si>
  <si>
    <t>勤続年数</t>
  </si>
  <si>
    <t>大学</t>
  </si>
  <si>
    <t>大学</t>
    <phoneticPr fontId="5"/>
  </si>
  <si>
    <t>大学</t>
    <phoneticPr fontId="5"/>
  </si>
  <si>
    <t>大学</t>
    <phoneticPr fontId="5"/>
  </si>
  <si>
    <t>大学</t>
    <phoneticPr fontId="5"/>
  </si>
  <si>
    <t>高校</t>
  </si>
  <si>
    <t>高校</t>
    <phoneticPr fontId="5"/>
  </si>
  <si>
    <t>高校</t>
    <phoneticPr fontId="5"/>
  </si>
  <si>
    <t>短大</t>
  </si>
  <si>
    <t>高校</t>
    <rPh sb="0" eb="2">
      <t>コウコウ</t>
    </rPh>
    <phoneticPr fontId="2"/>
  </si>
  <si>
    <t>短大</t>
    <rPh sb="0" eb="2">
      <t>タンダイ</t>
    </rPh>
    <phoneticPr fontId="2"/>
  </si>
  <si>
    <t>大学</t>
    <rPh sb="0" eb="2">
      <t>ダイガク</t>
    </rPh>
    <phoneticPr fontId="2"/>
  </si>
  <si>
    <t>変動SS</t>
    <rPh sb="0" eb="2">
      <t>ヘンドウ</t>
    </rPh>
    <phoneticPr fontId="2"/>
  </si>
  <si>
    <t>分散MS</t>
    <rPh sb="0" eb="2">
      <t>ブンサン</t>
    </rPh>
    <phoneticPr fontId="2"/>
  </si>
  <si>
    <t>標準化係数β</t>
    <rPh sb="2" eb="3">
      <t>カ</t>
    </rPh>
    <rPh sb="3" eb="5">
      <t>ケイスウ</t>
    </rPh>
    <phoneticPr fontId="2"/>
  </si>
  <si>
    <t/>
  </si>
  <si>
    <t>回帰分析概要</t>
    <rPh sb="0" eb="2">
      <t>カイキ</t>
    </rPh>
    <rPh sb="2" eb="4">
      <t>ブンセキ</t>
    </rPh>
    <rPh sb="4" eb="6">
      <t>ガイヨウ</t>
    </rPh>
    <phoneticPr fontId="15"/>
  </si>
  <si>
    <t>決定 R2</t>
    <phoneticPr fontId="2"/>
  </si>
  <si>
    <t>自由度φ</t>
    <phoneticPr fontId="2"/>
  </si>
  <si>
    <t>分散比F</t>
    <phoneticPr fontId="2"/>
  </si>
  <si>
    <t>P(R&gt;e)</t>
    <phoneticPr fontId="2"/>
  </si>
  <si>
    <t>回帰R</t>
    <phoneticPr fontId="2"/>
  </si>
  <si>
    <t>残差e</t>
    <phoneticPr fontId="2"/>
  </si>
  <si>
    <t>合計T</t>
    <phoneticPr fontId="2"/>
  </si>
  <si>
    <t>回帰係数</t>
    <rPh sb="0" eb="2">
      <t>カイキ</t>
    </rPh>
    <rPh sb="2" eb="4">
      <t>ケイスウ</t>
    </rPh>
    <phoneticPr fontId="15"/>
  </si>
  <si>
    <t>係数B</t>
    <phoneticPr fontId="2"/>
  </si>
  <si>
    <t>P(≠0)</t>
    <phoneticPr fontId="2"/>
  </si>
  <si>
    <t>F-値</t>
    <phoneticPr fontId="2"/>
  </si>
  <si>
    <t>VIF</t>
    <phoneticPr fontId="2"/>
  </si>
  <si>
    <t>記述統計</t>
    <rPh sb="0" eb="2">
      <t>キジュツ</t>
    </rPh>
    <rPh sb="2" eb="4">
      <t>トウケイ</t>
    </rPh>
    <phoneticPr fontId="2"/>
  </si>
  <si>
    <t>標本の大きさN</t>
    <rPh sb="0" eb="2">
      <t>ヒョウホン</t>
    </rPh>
    <rPh sb="3" eb="4">
      <t>オオ</t>
    </rPh>
    <phoneticPr fontId="2"/>
  </si>
  <si>
    <t>自由度df</t>
    <rPh sb="0" eb="3">
      <t>ジユウド</t>
    </rPh>
    <phoneticPr fontId="2"/>
  </si>
  <si>
    <t>平均値</t>
    <rPh sb="0" eb="2">
      <t>ヘイキン</t>
    </rPh>
    <rPh sb="2" eb="3">
      <t>アタイ</t>
    </rPh>
    <phoneticPr fontId="2"/>
  </si>
  <si>
    <t>不偏分散u2</t>
    <rPh sb="0" eb="2">
      <t>フヘン</t>
    </rPh>
    <rPh sb="2" eb="4">
      <t>ブンサン</t>
    </rPh>
    <phoneticPr fontId="2"/>
  </si>
  <si>
    <t>標準偏差u</t>
    <rPh sb="0" eb="2">
      <t>ヒョウジュン</t>
    </rPh>
    <rPh sb="2" eb="4">
      <t>ヘンサ</t>
    </rPh>
    <phoneticPr fontId="2"/>
  </si>
  <si>
    <t>標準誤差SE</t>
    <rPh sb="0" eb="2">
      <t>ヒョウジュン</t>
    </rPh>
    <rPh sb="2" eb="4">
      <t>ゴサ</t>
    </rPh>
    <phoneticPr fontId="2"/>
  </si>
  <si>
    <t>Zの平均値</t>
    <rPh sb="2" eb="5">
      <t>ヘイキンチ</t>
    </rPh>
    <phoneticPr fontId="2"/>
  </si>
  <si>
    <t>等分散を仮定する</t>
  </si>
  <si>
    <t>等分散性の検定(Levene)</t>
    <rPh sb="0" eb="1">
      <t>トウ</t>
    </rPh>
    <rPh sb="1" eb="3">
      <t>ブンサン</t>
    </rPh>
    <rPh sb="3" eb="4">
      <t>セイ</t>
    </rPh>
    <rPh sb="5" eb="7">
      <t>ケンテイ</t>
    </rPh>
    <phoneticPr fontId="15"/>
  </si>
  <si>
    <t>分散比F</t>
    <rPh sb="0" eb="3">
      <t>ブンサンヒ</t>
    </rPh>
    <phoneticPr fontId="15"/>
  </si>
  <si>
    <t xml:space="preserve">P値 </t>
    <rPh sb="1" eb="2">
      <t>アタイ</t>
    </rPh>
    <phoneticPr fontId="15"/>
  </si>
  <si>
    <t>時給</t>
    <rPh sb="0" eb="2">
      <t>ジキュウ</t>
    </rPh>
    <phoneticPr fontId="2"/>
  </si>
  <si>
    <t>学歴</t>
    <rPh sb="0" eb="2">
      <t>ガクレキ</t>
    </rPh>
    <phoneticPr fontId="2"/>
  </si>
  <si>
    <t>t検定(Welch)</t>
    <rPh sb="1" eb="3">
      <t>ケンテイ</t>
    </rPh>
    <phoneticPr fontId="2"/>
  </si>
  <si>
    <t>t値</t>
    <rPh sb="1" eb="2">
      <t>アタイ</t>
    </rPh>
    <phoneticPr fontId="2"/>
  </si>
  <si>
    <t>等価自由度φ</t>
    <rPh sb="0" eb="2">
      <t>トウカ</t>
    </rPh>
    <rPh sb="2" eb="5">
      <t>ジユウド</t>
    </rPh>
    <phoneticPr fontId="2"/>
  </si>
  <si>
    <t>p値(短大≠中学)</t>
  </si>
  <si>
    <t>有意ではない</t>
  </si>
  <si>
    <t>概要</t>
  </si>
  <si>
    <t>因子</t>
    <rPh sb="0" eb="2">
      <t>インシ</t>
    </rPh>
    <phoneticPr fontId="5"/>
  </si>
  <si>
    <t>データの個数N</t>
  </si>
  <si>
    <t>自由度</t>
    <rPh sb="0" eb="3">
      <t>ジユウド</t>
    </rPh>
    <phoneticPr fontId="2"/>
  </si>
  <si>
    <t>平均</t>
  </si>
  <si>
    <t>分散u2</t>
  </si>
  <si>
    <t>因子間変動</t>
    <rPh sb="0" eb="3">
      <t>インシカン</t>
    </rPh>
    <rPh sb="3" eb="5">
      <t>ヘンドウ</t>
    </rPh>
    <phoneticPr fontId="5"/>
  </si>
  <si>
    <t>全グループ</t>
    <rPh sb="0" eb="1">
      <t>ゼン</t>
    </rPh>
    <phoneticPr fontId="5"/>
  </si>
  <si>
    <t>等分散性の検定(Levene)</t>
    <rPh sb="0" eb="1">
      <t>トウ</t>
    </rPh>
    <rPh sb="1" eb="3">
      <t>ブンサン</t>
    </rPh>
    <rPh sb="3" eb="4">
      <t>セイ</t>
    </rPh>
    <rPh sb="5" eb="7">
      <t>ケンテイ</t>
    </rPh>
    <phoneticPr fontId="5"/>
  </si>
  <si>
    <t>変動要因</t>
    <rPh sb="0" eb="2">
      <t>ヘンドウ</t>
    </rPh>
    <rPh sb="2" eb="4">
      <t>ヨウイン</t>
    </rPh>
    <phoneticPr fontId="5"/>
  </si>
  <si>
    <t>変動</t>
    <rPh sb="0" eb="2">
      <t>ヘンドウ</t>
    </rPh>
    <phoneticPr fontId="5"/>
  </si>
  <si>
    <t>自由度</t>
    <rPh sb="0" eb="3">
      <t>ジユウド</t>
    </rPh>
    <phoneticPr fontId="5"/>
  </si>
  <si>
    <t>分散</t>
    <rPh sb="0" eb="2">
      <t>ブンサン</t>
    </rPh>
    <phoneticPr fontId="5"/>
  </si>
  <si>
    <t>分散比F</t>
    <rPh sb="0" eb="3">
      <t>ブンサンヒ</t>
    </rPh>
    <phoneticPr fontId="5"/>
  </si>
  <si>
    <t>P値 (因子&gt;残差)</t>
    <rPh sb="1" eb="2">
      <t>アタイ</t>
    </rPh>
    <rPh sb="4" eb="6">
      <t>インシ</t>
    </rPh>
    <rPh sb="7" eb="9">
      <t>ザンサ</t>
    </rPh>
    <phoneticPr fontId="5"/>
  </si>
  <si>
    <t>因子Z</t>
    <rPh sb="0" eb="2">
      <t>インシ</t>
    </rPh>
    <phoneticPr fontId="5"/>
  </si>
  <si>
    <t>等分散ではない</t>
  </si>
  <si>
    <t>残差Z</t>
    <rPh sb="0" eb="2">
      <t>ザンサ</t>
    </rPh>
    <phoneticPr fontId="5"/>
  </si>
  <si>
    <t>時給</t>
    <rPh sb="0" eb="2">
      <t>ジキュウ</t>
    </rPh>
    <phoneticPr fontId="15"/>
  </si>
  <si>
    <t>学歴</t>
    <rPh sb="0" eb="2">
      <t>ガクレキ</t>
    </rPh>
    <phoneticPr fontId="13"/>
  </si>
  <si>
    <t>残差分析</t>
    <rPh sb="0" eb="2">
      <t>ザンサ</t>
    </rPh>
    <rPh sb="2" eb="4">
      <t>ブンセキ</t>
    </rPh>
    <phoneticPr fontId="2"/>
  </si>
  <si>
    <t>合計</t>
    <rPh sb="0" eb="2">
      <t>ゴウケイ</t>
    </rPh>
    <phoneticPr fontId="5"/>
  </si>
  <si>
    <t>調整済み残差</t>
    <rPh sb="0" eb="2">
      <t>チョウセイ</t>
    </rPh>
    <rPh sb="2" eb="3">
      <t>ズ</t>
    </rPh>
    <rPh sb="4" eb="6">
      <t>ザンサ</t>
    </rPh>
    <phoneticPr fontId="5"/>
  </si>
  <si>
    <t>独立性の検定</t>
    <rPh sb="0" eb="3">
      <t>ドクリツセイ</t>
    </rPh>
    <rPh sb="4" eb="6">
      <t>ケンテイ</t>
    </rPh>
    <phoneticPr fontId="2"/>
  </si>
  <si>
    <t>有意確率</t>
    <rPh sb="0" eb="4">
      <t>ユウイカクリツ</t>
    </rPh>
    <phoneticPr fontId="5"/>
  </si>
  <si>
    <t>Peason</t>
  </si>
  <si>
    <t>検定統計量Χ2</t>
    <rPh sb="0" eb="2">
      <t>ケンテイ</t>
    </rPh>
    <rPh sb="2" eb="5">
      <t>トウケイリョウ</t>
    </rPh>
    <phoneticPr fontId="5"/>
  </si>
  <si>
    <t>自由度φ</t>
    <rPh sb="0" eb="3">
      <t>ジユウド</t>
    </rPh>
    <phoneticPr fontId="5"/>
  </si>
  <si>
    <t>棄却値</t>
    <rPh sb="0" eb="2">
      <t>キキャク</t>
    </rPh>
    <rPh sb="2" eb="3">
      <t>チ</t>
    </rPh>
    <phoneticPr fontId="5"/>
  </si>
  <si>
    <t>P値（Χ2≠0）</t>
    <rPh sb="1" eb="2">
      <t>アタイ</t>
    </rPh>
    <phoneticPr fontId="5"/>
  </si>
  <si>
    <t>※ 1セル(12.5%)は期待度数が5未満です。最小期待度数は2.58です。</t>
  </si>
  <si>
    <t>クラメールの連関係数V</t>
    <rPh sb="6" eb="10">
      <t>レンカンケイスウ</t>
    </rPh>
    <phoneticPr fontId="5"/>
  </si>
  <si>
    <t>中</t>
  </si>
  <si>
    <t>性別</t>
    <rPh sb="0" eb="2">
      <t>セイベツ</t>
    </rPh>
    <phoneticPr fontId="15"/>
  </si>
  <si>
    <t>学歴</t>
    <rPh sb="0" eb="2">
      <t>ガクレキ</t>
    </rPh>
    <phoneticPr fontId="15"/>
  </si>
  <si>
    <t>自由度φ</t>
  </si>
  <si>
    <t>F</t>
  </si>
  <si>
    <t>効果量</t>
    <rPh sb="0" eb="3">
      <t>コウカリョウ</t>
    </rPh>
    <phoneticPr fontId="2"/>
  </si>
  <si>
    <t>平均差</t>
    <rPh sb="0" eb="2">
      <t>ヘイキン</t>
    </rPh>
    <rPh sb="2" eb="3">
      <t>サ</t>
    </rPh>
    <phoneticPr fontId="2"/>
  </si>
  <si>
    <t>効果量d</t>
    <rPh sb="0" eb="3">
      <t>コウカリョウ</t>
    </rPh>
    <phoneticPr fontId="2"/>
  </si>
  <si>
    <t>効果量r(Welch)</t>
    <rPh sb="0" eb="3">
      <t>コウカリョウ</t>
    </rPh>
    <phoneticPr fontId="2"/>
  </si>
  <si>
    <t>平均値同等性の耐久検定(Welch)</t>
    <rPh sb="0" eb="3">
      <t>ヘイキンチ</t>
    </rPh>
    <rPh sb="3" eb="5">
      <t>ドウトウ</t>
    </rPh>
    <rPh sb="5" eb="6">
      <t>セイ</t>
    </rPh>
    <rPh sb="7" eb="9">
      <t>タイキュウ</t>
    </rPh>
    <rPh sb="9" eb="11">
      <t>ケンテイ</t>
    </rPh>
    <phoneticPr fontId="2"/>
  </si>
  <si>
    <t>因子数</t>
    <rPh sb="0" eb="3">
      <t>インシスウ</t>
    </rPh>
    <phoneticPr fontId="2"/>
  </si>
  <si>
    <t>因子自由度</t>
    <rPh sb="0" eb="2">
      <t>インシ</t>
    </rPh>
    <rPh sb="2" eb="5">
      <t>ジユウド</t>
    </rPh>
    <phoneticPr fontId="2"/>
  </si>
  <si>
    <t>P値</t>
  </si>
  <si>
    <t>Welch</t>
  </si>
  <si>
    <t>相関行列と有意性</t>
    <rPh sb="0" eb="2">
      <t>ソウカン</t>
    </rPh>
    <rPh sb="2" eb="4">
      <t>ギョウレツ</t>
    </rPh>
    <rPh sb="5" eb="8">
      <t>ユウイセイ</t>
    </rPh>
    <phoneticPr fontId="2"/>
  </si>
  <si>
    <t>時給</t>
  </si>
  <si>
    <t>回帰分析概要</t>
    <rPh sb="0" eb="2">
      <t>カイキ</t>
    </rPh>
    <rPh sb="2" eb="4">
      <t>ブンセキ</t>
    </rPh>
    <rPh sb="4" eb="6">
      <t>ガイヨウ</t>
    </rPh>
    <phoneticPr fontId="5"/>
  </si>
  <si>
    <t>決定 R2</t>
  </si>
  <si>
    <t>分散比F</t>
  </si>
  <si>
    <t>P(R&gt;e)</t>
  </si>
  <si>
    <t>回帰R</t>
  </si>
  <si>
    <t>残差e</t>
  </si>
  <si>
    <t>合計T</t>
  </si>
  <si>
    <t>回帰係数</t>
    <rPh sb="0" eb="2">
      <t>カイキ</t>
    </rPh>
    <rPh sb="2" eb="4">
      <t>ケイスウ</t>
    </rPh>
    <phoneticPr fontId="5"/>
  </si>
  <si>
    <t>係数B</t>
  </si>
  <si>
    <t>P(≠0)</t>
  </si>
  <si>
    <t>F-値</t>
  </si>
  <si>
    <t>VIF</t>
  </si>
  <si>
    <t>年齢</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</si>
</sst>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quot;$&quot;#,##0;[Red]\-&quot;$&quot;#,##0"/>
    <numFmt numFmtId="178" formatCode="&quot;$&quot;#,##0.00_);[Red]\(&quot;$&quot;#,##0.00\)"/>
    <numFmt numFmtId="179" formatCode="0.000"/>
    <numFmt numFmtId="180" formatCode="0.000000"/>
    <numFmt numFmtId="181" formatCode="&quot;グループ&quot;"/>
    <numFmt numFmtId="182" formatCode="&quot;因子&quot;"/>
    <numFmt numFmtId="183" formatCode="&quot;実&quot;&quot;測&quot;&quot;値&quot;"/>
  </numFmts>
  <fonts count="2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明朝"/>
      <family val="1"/>
      <charset val="128"/>
    </font>
    <font>
      <sz val="11"/>
      <name val="ＭＳ Ｐゴシック"/>
      <family val="3"/>
      <charset val="128"/>
    </font>
    <font>
      <sz val="6"/>
      <name val="ＭＳ 明朝"/>
      <family val="1"/>
      <charset val="128"/>
    </font>
    <font>
      <sz val="6"/>
      <name val="ＭＳ Ｐ明朝"/>
      <family val="1"/>
      <charset val="128"/>
    </font>
    <font>
      <sz val="10"/>
      <name val="Arial"/>
      <family val="2"/>
    </font>
    <font>
      <sz val="8"/>
      <name val="Helv"/>
      <family val="2"/>
    </font>
    <font>
      <sz val="10"/>
      <name val="MS Sans Serif"/>
      <family val="2"/>
    </font>
    <font>
      <sz val="8"/>
      <name val="MS Sans Serif"/>
      <family val="2"/>
    </font>
    <font>
      <b/>
      <sz val="11"/>
      <name val="游ゴシック"/>
      <family val="3"/>
      <charset val="128"/>
      <scheme val="minor"/>
    </font>
    <font>
      <sz val="11"/>
      <color theme="1"/>
      <name val="游ゴシック"/>
      <family val="3"/>
      <charset val="128"/>
      <scheme val="minor"/>
    </font>
    <font>
      <sz val="11"/>
      <name val="游ゴシック"/>
      <family val="3"/>
      <charset val="128"/>
      <scheme val="minor"/>
    </font>
    <font>
      <sz val="11"/>
      <color rgb="FFFF0000"/>
      <name val="游ゴシック"/>
      <family val="2"/>
      <charset val="128"/>
      <scheme val="minor"/>
    </font>
    <font>
      <sz val="6"/>
      <name val="ＭＳ Ｐゴシック"/>
      <family val="3"/>
      <charset val="128"/>
    </font>
    <font>
      <b/>
      <sz val="11"/>
      <color theme="1"/>
      <name val="游ゴシック"/>
      <family val="3"/>
      <charset val="128"/>
      <scheme val="minor"/>
    </font>
    <font>
      <sz val="11"/>
      <name val="游ゴシック"/>
      <family val="2"/>
      <charset val="128"/>
      <scheme val="minor"/>
    </font>
    <font>
      <sz val="11"/>
      <name val="游ゴシック"/>
      <family val="3"/>
      <charset val="128"/>
    </font>
    <font>
      <b/>
      <sz val="11"/>
      <name val="游ゴシック"/>
      <family val="3"/>
      <charset val="128"/>
    </font>
    <font>
      <sz val="9"/>
      <name val="游ゴシック"/>
      <family val="3"/>
      <charset val="128"/>
      <scheme val="minor"/>
    </font>
    <font>
      <sz val="11"/>
      <color rgb="FFFF0000"/>
      <name val="游ゴシック"/>
      <family val="3"/>
      <charset val="128"/>
    </font>
  </fonts>
  <fills count="10">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9">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top style="medium">
        <color auto="1"/>
      </top>
      <bottom/>
      <diagonal/>
    </border>
    <border>
      <left/>
      <right/>
      <top style="thin">
        <color auto="1"/>
      </top>
      <bottom style="thin">
        <color auto="1"/>
      </bottom>
      <diagonal/>
    </border>
    <border>
      <left/>
      <right/>
      <top style="thin">
        <color auto="1"/>
      </top>
      <bottom style="medium">
        <color auto="1"/>
      </bottom>
      <diagonal/>
    </border>
    <border>
      <left/>
      <right/>
      <top style="thin">
        <color auto="1"/>
      </top>
      <bottom/>
      <diagonal/>
    </border>
    <border>
      <left/>
      <right/>
      <top style="medium">
        <color auto="1"/>
      </top>
      <bottom style="medium">
        <color auto="1"/>
      </bottom>
      <diagonal/>
    </border>
  </borders>
  <cellStyleXfs count="12">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3" fillId="0" borderId="0"/>
    <xf numFmtId="38" fontId="7" fillId="0" borderId="0" applyFont="0" applyFill="0" applyBorder="0" applyAlignment="0" applyProtection="0"/>
    <xf numFmtId="4" fontId="8" fillId="0" borderId="0" applyFont="0" applyFill="0" applyBorder="0" applyAlignment="0" applyProtection="0"/>
    <xf numFmtId="177" fontId="7" fillId="0" borderId="0" applyFont="0" applyFill="0" applyBorder="0" applyAlignment="0" applyProtection="0"/>
    <xf numFmtId="178" fontId="9" fillId="0" borderId="0" applyFont="0" applyFill="0" applyBorder="0" applyAlignment="0" applyProtection="0"/>
    <xf numFmtId="0" fontId="10" fillId="0" borderId="0"/>
    <xf numFmtId="0" fontId="4" fillId="0" borderId="0"/>
    <xf numFmtId="9" fontId="1" fillId="0" borderId="0" applyFont="0" applyFill="0" applyBorder="0" applyAlignment="0" applyProtection="0">
      <alignment vertical="center"/>
    </xf>
    <xf numFmtId="0" fontId="4" fillId="0" borderId="0"/>
  </cellStyleXfs>
  <cellXfs count="150">
    <xf numFmtId="0" fontId="0" fillId="0" borderId="0" xfId="0">
      <alignment vertical="center"/>
    </xf>
    <xf numFmtId="38" fontId="11" fillId="2" borderId="1" xfId="2" applyFont="1" applyFill="1" applyBorder="1" applyAlignment="1">
      <alignment horizontal="right" vertical="center"/>
    </xf>
    <xf numFmtId="0" fontId="11" fillId="2" borderId="1" xfId="3" applyNumberFormat="1" applyFont="1" applyFill="1" applyBorder="1" applyAlignment="1">
      <alignment horizontal="left" vertical="center"/>
    </xf>
    <xf numFmtId="0" fontId="11" fillId="2" borderId="1" xfId="3" applyFont="1" applyFill="1" applyBorder="1" applyAlignment="1">
      <alignment horizontal="left" vertical="center"/>
    </xf>
    <xf numFmtId="0" fontId="12" fillId="0" borderId="0" xfId="1" applyFont="1">
      <alignment vertical="center"/>
    </xf>
    <xf numFmtId="38" fontId="13" fillId="0" borderId="0" xfId="2" applyFont="1" applyBorder="1" applyAlignment="1">
      <alignment horizontal="right" vertical="center"/>
    </xf>
    <xf numFmtId="0" fontId="13" fillId="0" borderId="0" xfId="3" applyNumberFormat="1" applyFont="1" applyBorder="1" applyAlignment="1">
      <alignment horizontal="right"/>
    </xf>
    <xf numFmtId="49" fontId="13" fillId="0" borderId="0" xfId="3" applyNumberFormat="1" applyFont="1" applyBorder="1" applyAlignment="1">
      <alignment horizontal="left" vertical="center"/>
    </xf>
    <xf numFmtId="0" fontId="13" fillId="0" borderId="0" xfId="3" applyNumberFormat="1" applyFont="1" applyBorder="1" applyAlignment="1">
      <alignment horizontal="left" vertical="center"/>
    </xf>
    <xf numFmtId="0" fontId="13" fillId="0" borderId="0" xfId="3" applyFont="1" applyBorder="1" applyAlignment="1"/>
    <xf numFmtId="176" fontId="13" fillId="0" borderId="0" xfId="3" applyNumberFormat="1" applyFont="1" applyBorder="1" applyAlignment="1">
      <alignment horizontal="right"/>
    </xf>
    <xf numFmtId="1" fontId="13" fillId="0" borderId="0" xfId="3" applyNumberFormat="1" applyFont="1" applyBorder="1" applyAlignment="1">
      <alignment horizontal="right"/>
    </xf>
    <xf numFmtId="38" fontId="12" fillId="0" borderId="0" xfId="2" applyFont="1" applyAlignment="1">
      <alignment horizontal="right" vertical="center"/>
    </xf>
    <xf numFmtId="0" fontId="12" fillId="0" borderId="0" xfId="1" applyNumberFormat="1" applyFont="1">
      <alignment vertical="center"/>
    </xf>
    <xf numFmtId="0" fontId="11" fillId="3" borderId="0" xfId="9" applyFont="1" applyFill="1"/>
    <xf numFmtId="0" fontId="13" fillId="3" borderId="0" xfId="9" applyFont="1" applyFill="1"/>
    <xf numFmtId="0" fontId="13" fillId="3" borderId="3" xfId="9" applyFont="1" applyFill="1" applyBorder="1" applyAlignment="1">
      <alignment horizontal="centerContinuous"/>
    </xf>
    <xf numFmtId="0" fontId="13" fillId="3" borderId="0" xfId="9" applyFont="1" applyFill="1" applyBorder="1" applyAlignment="1"/>
    <xf numFmtId="180" fontId="13" fillId="3" borderId="0" xfId="9" applyNumberFormat="1" applyFont="1" applyFill="1" applyBorder="1" applyAlignment="1"/>
    <xf numFmtId="0" fontId="13" fillId="3" borderId="2" xfId="9" applyFont="1" applyFill="1" applyBorder="1" applyAlignment="1"/>
    <xf numFmtId="2" fontId="13" fillId="3" borderId="2" xfId="9" applyNumberFormat="1" applyFont="1" applyFill="1" applyBorder="1" applyAlignment="1"/>
    <xf numFmtId="0" fontId="13" fillId="3" borderId="3" xfId="9" applyFont="1" applyFill="1" applyBorder="1" applyAlignment="1">
      <alignment horizontal="center"/>
    </xf>
    <xf numFmtId="2" fontId="13" fillId="3" borderId="0" xfId="9" applyNumberFormat="1" applyFont="1" applyFill="1" applyBorder="1" applyAlignment="1"/>
    <xf numFmtId="179" fontId="13" fillId="3" borderId="0" xfId="9" applyNumberFormat="1" applyFont="1" applyFill="1" applyBorder="1" applyAlignment="1"/>
    <xf numFmtId="10" fontId="0" fillId="3" borderId="0" xfId="10" applyNumberFormat="1" applyFont="1" applyFill="1" applyBorder="1">
      <alignment vertical="center"/>
    </xf>
    <xf numFmtId="179" fontId="13" fillId="3" borderId="0" xfId="9" applyNumberFormat="1" applyFont="1" applyFill="1"/>
    <xf numFmtId="0" fontId="13" fillId="3" borderId="0" xfId="9" applyFont="1" applyFill="1" applyBorder="1"/>
    <xf numFmtId="0" fontId="13" fillId="3" borderId="0" xfId="9" applyFont="1" applyFill="1" applyBorder="1" applyAlignment="1">
      <alignment vertical="center"/>
    </xf>
    <xf numFmtId="179" fontId="13" fillId="3" borderId="0" xfId="9" applyNumberFormat="1" applyFont="1" applyFill="1" applyBorder="1"/>
    <xf numFmtId="0" fontId="13" fillId="3" borderId="2" xfId="9" applyFont="1" applyFill="1" applyBorder="1"/>
    <xf numFmtId="179" fontId="13" fillId="3" borderId="2" xfId="9" applyNumberFormat="1" applyFont="1" applyFill="1" applyBorder="1"/>
    <xf numFmtId="10" fontId="0" fillId="3" borderId="2" xfId="10" applyNumberFormat="1" applyFont="1" applyFill="1" applyBorder="1">
      <alignment vertical="center"/>
    </xf>
    <xf numFmtId="0" fontId="16" fillId="3" borderId="2" xfId="0" applyFont="1" applyFill="1" applyBorder="1">
      <alignment vertical="center"/>
    </xf>
    <xf numFmtId="0" fontId="0" fillId="3" borderId="2" xfId="0" applyFill="1" applyBorder="1">
      <alignment vertical="center"/>
    </xf>
    <xf numFmtId="181" fontId="0" fillId="3" borderId="3" xfId="0" applyNumberFormat="1" applyFill="1" applyBorder="1" applyAlignment="1">
      <alignment horizontal="left" vertical="center"/>
    </xf>
    <xf numFmtId="0" fontId="0" fillId="3" borderId="3" xfId="0" applyFill="1" applyBorder="1">
      <alignment vertical="center"/>
    </xf>
    <xf numFmtId="0" fontId="0" fillId="3" borderId="0" xfId="0" applyFill="1" applyBorder="1">
      <alignment vertical="center"/>
    </xf>
    <xf numFmtId="0" fontId="0" fillId="3" borderId="0" xfId="0" applyFill="1">
      <alignment vertical="center"/>
    </xf>
    <xf numFmtId="2" fontId="0" fillId="3" borderId="0" xfId="0" applyNumberFormat="1" applyFill="1" applyBorder="1">
      <alignment vertical="center"/>
    </xf>
    <xf numFmtId="0" fontId="14" fillId="3" borderId="4" xfId="0" applyFont="1" applyFill="1" applyBorder="1">
      <alignment vertical="center"/>
    </xf>
    <xf numFmtId="0" fontId="0" fillId="3" borderId="4" xfId="0" applyFill="1" applyBorder="1">
      <alignment vertical="center"/>
    </xf>
    <xf numFmtId="0" fontId="11" fillId="3" borderId="2" xfId="0" applyFont="1" applyFill="1" applyBorder="1" applyAlignment="1"/>
    <xf numFmtId="0" fontId="13" fillId="3" borderId="2" xfId="0" applyFont="1" applyFill="1" applyBorder="1" applyAlignment="1"/>
    <xf numFmtId="0" fontId="13" fillId="3" borderId="0" xfId="0" applyFont="1" applyFill="1" applyBorder="1" applyAlignment="1"/>
    <xf numFmtId="2" fontId="13" fillId="3" borderId="0" xfId="0" applyNumberFormat="1" applyFont="1" applyFill="1" applyAlignment="1"/>
    <xf numFmtId="0" fontId="13" fillId="3" borderId="0" xfId="0" applyFont="1" applyFill="1" applyAlignment="1"/>
    <xf numFmtId="10" fontId="17" fillId="3" borderId="2" xfId="10" applyNumberFormat="1" applyFont="1" applyFill="1" applyBorder="1">
      <alignment vertical="center"/>
    </xf>
    <xf numFmtId="179" fontId="0" fillId="3" borderId="2" xfId="0" applyNumberFormat="1" applyFill="1" applyBorder="1">
      <alignment vertical="center"/>
    </xf>
    <xf numFmtId="0" fontId="13" fillId="4" borderId="5" xfId="0" applyNumberFormat="1" applyFont="1" applyFill="1" applyBorder="1" applyAlignment="1" applyProtection="1">
      <alignment horizontal="center" vertical="center"/>
      <protection locked="0"/>
    </xf>
    <xf numFmtId="0" fontId="13" fillId="5" borderId="5" xfId="0" applyFont="1" applyFill="1" applyBorder="1" applyAlignment="1">
      <alignment horizontal="center" vertical="center"/>
    </xf>
    <xf numFmtId="0" fontId="0" fillId="6" borderId="0" xfId="0" applyFill="1" applyBorder="1">
      <alignment vertical="center"/>
    </xf>
    <xf numFmtId="0" fontId="0" fillId="7" borderId="0" xfId="0" applyFill="1" applyBorder="1">
      <alignment vertical="center"/>
    </xf>
    <xf numFmtId="0" fontId="0" fillId="7" borderId="0" xfId="0" applyFill="1" applyBorder="1" applyProtection="1">
      <alignment vertical="center"/>
    </xf>
    <xf numFmtId="0" fontId="0" fillId="6" borderId="2" xfId="0" applyFill="1" applyBorder="1">
      <alignment vertical="center"/>
    </xf>
    <xf numFmtId="0" fontId="0" fillId="7" borderId="2" xfId="0" applyFill="1" applyBorder="1">
      <alignment vertical="center"/>
    </xf>
    <xf numFmtId="0" fontId="16" fillId="3" borderId="0" xfId="0" applyFont="1" applyFill="1">
      <alignment vertical="center"/>
    </xf>
    <xf numFmtId="182" fontId="13" fillId="3" borderId="3" xfId="9" applyNumberFormat="1" applyFont="1" applyFill="1" applyBorder="1" applyAlignment="1">
      <alignment horizontal="center"/>
    </xf>
    <xf numFmtId="2" fontId="13" fillId="3" borderId="0" xfId="9" applyNumberFormat="1" applyFont="1" applyFill="1" applyBorder="1"/>
    <xf numFmtId="0" fontId="13" fillId="3" borderId="0" xfId="9" applyFont="1" applyFill="1" applyBorder="1" applyAlignment="1" applyProtection="1"/>
    <xf numFmtId="0" fontId="12" fillId="3" borderId="6" xfId="11" applyFont="1" applyFill="1" applyBorder="1"/>
    <xf numFmtId="0" fontId="13" fillId="3" borderId="6" xfId="9" applyFont="1" applyFill="1" applyBorder="1"/>
    <xf numFmtId="2" fontId="13" fillId="3" borderId="6" xfId="9" applyNumberFormat="1" applyFont="1" applyFill="1" applyBorder="1"/>
    <xf numFmtId="0" fontId="11" fillId="3" borderId="0" xfId="0" applyFont="1" applyFill="1" applyBorder="1" applyAlignment="1"/>
    <xf numFmtId="0" fontId="13" fillId="4" borderId="5" xfId="9" applyFont="1" applyFill="1" applyBorder="1"/>
    <xf numFmtId="0" fontId="13" fillId="5" borderId="5" xfId="9" applyFont="1" applyFill="1" applyBorder="1"/>
    <xf numFmtId="0" fontId="13" fillId="6" borderId="0" xfId="9" applyFont="1" applyFill="1" applyBorder="1" applyAlignment="1">
      <alignment vertical="center"/>
    </xf>
    <xf numFmtId="0" fontId="12" fillId="7" borderId="0" xfId="11" applyFont="1" applyFill="1" applyBorder="1"/>
    <xf numFmtId="0" fontId="18" fillId="7" borderId="0" xfId="11" applyFont="1" applyFill="1" applyBorder="1"/>
    <xf numFmtId="0" fontId="13" fillId="6" borderId="0" xfId="9" applyFont="1" applyFill="1" applyBorder="1"/>
    <xf numFmtId="0" fontId="13" fillId="7" borderId="0" xfId="9" applyFont="1" applyFill="1" applyBorder="1"/>
    <xf numFmtId="0" fontId="13" fillId="6" borderId="2" xfId="9" applyFont="1" applyFill="1" applyBorder="1"/>
    <xf numFmtId="0" fontId="13" fillId="7" borderId="2" xfId="9" applyFont="1" applyFill="1" applyBorder="1"/>
    <xf numFmtId="0" fontId="18" fillId="3" borderId="0" xfId="9" applyFont="1" applyFill="1"/>
    <xf numFmtId="0" fontId="19" fillId="3" borderId="0" xfId="9" applyFont="1" applyFill="1"/>
    <xf numFmtId="183" fontId="19" fillId="3" borderId="3" xfId="9" applyNumberFormat="1" applyFont="1" applyFill="1" applyBorder="1" applyAlignment="1">
      <alignment horizontal="left"/>
    </xf>
    <xf numFmtId="0" fontId="19" fillId="3" borderId="4" xfId="9" applyFont="1" applyFill="1" applyBorder="1" applyAlignment="1">
      <alignment horizontal="center"/>
    </xf>
    <xf numFmtId="0" fontId="19" fillId="3" borderId="3" xfId="9" applyFont="1" applyFill="1" applyBorder="1" applyAlignment="1">
      <alignment horizontal="center"/>
    </xf>
    <xf numFmtId="0" fontId="19" fillId="3" borderId="3" xfId="9" applyFont="1" applyFill="1" applyBorder="1" applyAlignment="1">
      <alignment horizontal="left"/>
    </xf>
    <xf numFmtId="0" fontId="18" fillId="3" borderId="0" xfId="9" applyFont="1" applyFill="1" applyAlignment="1">
      <alignment horizontal="left"/>
    </xf>
    <xf numFmtId="0" fontId="18" fillId="3" borderId="7" xfId="9" applyFont="1" applyFill="1" applyBorder="1"/>
    <xf numFmtId="2" fontId="18" fillId="3" borderId="0" xfId="9" applyNumberFormat="1" applyFont="1" applyFill="1"/>
    <xf numFmtId="0" fontId="18" fillId="3" borderId="0" xfId="9" applyFont="1" applyFill="1" applyBorder="1"/>
    <xf numFmtId="0" fontId="18" fillId="3" borderId="1" xfId="9" applyFont="1" applyFill="1" applyBorder="1"/>
    <xf numFmtId="0" fontId="18" fillId="3" borderId="2" xfId="9" applyFont="1" applyFill="1" applyBorder="1" applyAlignment="1">
      <alignment horizontal="left"/>
    </xf>
    <xf numFmtId="2" fontId="18" fillId="3" borderId="2" xfId="9" applyNumberFormat="1" applyFont="1" applyFill="1" applyBorder="1"/>
    <xf numFmtId="0" fontId="19" fillId="3" borderId="6" xfId="9" applyFont="1" applyFill="1" applyBorder="1" applyAlignment="1">
      <alignment horizontal="left"/>
    </xf>
    <xf numFmtId="0" fontId="18" fillId="3" borderId="2" xfId="9" applyFont="1" applyFill="1" applyBorder="1"/>
    <xf numFmtId="0" fontId="18" fillId="3" borderId="6" xfId="9" applyFont="1" applyFill="1" applyBorder="1"/>
    <xf numFmtId="0" fontId="18" fillId="3" borderId="3" xfId="9" applyFont="1" applyFill="1" applyBorder="1"/>
    <xf numFmtId="10" fontId="18" fillId="3" borderId="0" xfId="10" applyNumberFormat="1" applyFont="1" applyFill="1" applyAlignment="1"/>
    <xf numFmtId="2" fontId="18" fillId="3" borderId="0" xfId="9" applyNumberFormat="1" applyFont="1" applyFill="1" applyBorder="1"/>
    <xf numFmtId="0" fontId="13" fillId="3" borderId="8" xfId="9" applyFont="1" applyFill="1" applyBorder="1"/>
    <xf numFmtId="2" fontId="13" fillId="3" borderId="8" xfId="9" applyNumberFormat="1" applyFont="1" applyFill="1" applyBorder="1"/>
    <xf numFmtId="10" fontId="18" fillId="3" borderId="2" xfId="10" applyNumberFormat="1" applyFont="1" applyFill="1" applyBorder="1" applyAlignment="1"/>
    <xf numFmtId="0" fontId="18" fillId="5" borderId="1" xfId="9" applyFont="1" applyFill="1" applyBorder="1"/>
    <xf numFmtId="0" fontId="18" fillId="7" borderId="0" xfId="9" applyFont="1" applyFill="1"/>
    <xf numFmtId="0" fontId="18" fillId="7" borderId="0" xfId="9" applyFont="1" applyFill="1" applyBorder="1"/>
    <xf numFmtId="2" fontId="0" fillId="3" borderId="2" xfId="0" applyNumberFormat="1" applyFill="1" applyBorder="1">
      <alignment vertical="center"/>
    </xf>
    <xf numFmtId="0" fontId="13" fillId="3" borderId="3" xfId="9" applyFont="1" applyFill="1" applyBorder="1"/>
    <xf numFmtId="0" fontId="13" fillId="3" borderId="3" xfId="9" applyFont="1" applyFill="1" applyBorder="1" applyAlignment="1">
      <alignment horizontal="center" vertical="center" shrinkToFit="1"/>
    </xf>
    <xf numFmtId="179" fontId="13" fillId="3" borderId="0" xfId="10" applyNumberFormat="1" applyFont="1" applyFill="1" applyBorder="1" applyAlignment="1"/>
    <xf numFmtId="10" fontId="20" fillId="3" borderId="0" xfId="10" applyNumberFormat="1" applyFont="1" applyFill="1" applyBorder="1" applyAlignment="1"/>
    <xf numFmtId="0" fontId="11" fillId="3" borderId="0" xfId="9" applyFont="1" applyFill="1" applyBorder="1" applyAlignment="1">
      <alignment vertical="center"/>
    </xf>
    <xf numFmtId="10" fontId="20" fillId="3" borderId="2" xfId="10" applyNumberFormat="1" applyFont="1" applyFill="1" applyBorder="1" applyAlignment="1"/>
    <xf numFmtId="0" fontId="13" fillId="5" borderId="5" xfId="9" applyNumberFormat="1" applyFont="1" applyFill="1" applyBorder="1" applyAlignment="1">
      <alignment vertical="center" shrinkToFit="1"/>
    </xf>
    <xf numFmtId="0" fontId="13" fillId="7" borderId="0" xfId="9" applyNumberFormat="1" applyFont="1" applyFill="1" applyBorder="1" applyAlignment="1">
      <alignment vertical="center"/>
    </xf>
    <xf numFmtId="0" fontId="13" fillId="7" borderId="2" xfId="9" applyNumberFormat="1" applyFont="1" applyFill="1" applyBorder="1" applyAlignment="1">
      <alignment vertical="center"/>
    </xf>
    <xf numFmtId="0" fontId="11" fillId="3" borderId="0" xfId="9" applyFont="1" applyFill="1" applyBorder="1"/>
    <xf numFmtId="0" fontId="13" fillId="4" borderId="5" xfId="9" applyNumberFormat="1" applyFont="1" applyFill="1" applyBorder="1" applyAlignment="1">
      <alignment vertical="center"/>
    </xf>
    <xf numFmtId="0" fontId="13" fillId="5" borderId="5" xfId="9" applyNumberFormat="1" applyFont="1" applyFill="1" applyBorder="1" applyAlignment="1">
      <alignment vertical="center"/>
    </xf>
    <xf numFmtId="0" fontId="13" fillId="6" borderId="0" xfId="9" applyNumberFormat="1" applyFont="1" applyFill="1" applyBorder="1"/>
    <xf numFmtId="0" fontId="13" fillId="7" borderId="0" xfId="9" applyNumberFormat="1" applyFont="1" applyFill="1" applyBorder="1"/>
    <xf numFmtId="0" fontId="13" fillId="6" borderId="2" xfId="9" applyNumberFormat="1" applyFont="1" applyFill="1" applyBorder="1"/>
    <xf numFmtId="0" fontId="13" fillId="7" borderId="2" xfId="9" applyNumberFormat="1" applyFont="1" applyFill="1" applyBorder="1"/>
    <xf numFmtId="2" fontId="0" fillId="5" borderId="0" xfId="0" applyNumberFormat="1" applyFill="1" applyBorder="1">
      <alignment vertical="center"/>
    </xf>
    <xf numFmtId="2" fontId="0" fillId="5" borderId="4" xfId="0" applyNumberFormat="1" applyFill="1" applyBorder="1">
      <alignment vertical="center"/>
    </xf>
    <xf numFmtId="10" fontId="0" fillId="5" borderId="2" xfId="10" applyNumberFormat="1" applyFont="1" applyFill="1" applyBorder="1">
      <alignment vertical="center"/>
    </xf>
    <xf numFmtId="0" fontId="13" fillId="0" borderId="4" xfId="9"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9" applyFont="1" applyFill="1" applyBorder="1"/>
    <xf numFmtId="2" fontId="13" fillId="0" borderId="7" xfId="9" applyNumberFormat="1" applyFont="1" applyFill="1" applyBorder="1"/>
    <xf numFmtId="1" fontId="13" fillId="0" borderId="7" xfId="0" applyNumberFormat="1" applyFont="1" applyFill="1" applyBorder="1" applyAlignment="1"/>
    <xf numFmtId="2" fontId="13" fillId="0" borderId="7" xfId="0" applyNumberFormat="1" applyFont="1" applyFill="1" applyBorder="1" applyAlignment="1"/>
    <xf numFmtId="10" fontId="17" fillId="0" borderId="7" xfId="10" applyNumberFormat="1" applyFont="1" applyFill="1" applyBorder="1">
      <alignment vertical="center"/>
    </xf>
    <xf numFmtId="179" fontId="0" fillId="0" borderId="7" xfId="0" applyNumberFormat="1" applyFill="1" applyBorder="1">
      <alignment vertical="center"/>
    </xf>
    <xf numFmtId="0" fontId="13" fillId="0" borderId="2" xfId="9" applyFont="1" applyFill="1" applyBorder="1"/>
    <xf numFmtId="2" fontId="13" fillId="0" borderId="2" xfId="9" applyNumberFormat="1" applyFont="1" applyFill="1" applyBorder="1"/>
    <xf numFmtId="0" fontId="0" fillId="0" borderId="0" xfId="0" applyFill="1">
      <alignment vertical="center"/>
    </xf>
    <xf numFmtId="0" fontId="11" fillId="0" borderId="0" xfId="9" applyFont="1" applyFill="1"/>
    <xf numFmtId="0" fontId="13" fillId="0" borderId="0" xfId="9" applyFont="1" applyFill="1"/>
    <xf numFmtId="0" fontId="13" fillId="0" borderId="3" xfId="9" applyFont="1" applyFill="1" applyBorder="1" applyAlignment="1">
      <alignment horizontal="center"/>
    </xf>
    <xf numFmtId="0" fontId="13" fillId="0" borderId="6" xfId="9" applyFont="1" applyFill="1" applyBorder="1" applyAlignment="1"/>
    <xf numFmtId="2" fontId="13" fillId="0" borderId="6" xfId="9" applyNumberFormat="1" applyFont="1" applyFill="1" applyBorder="1" applyAlignment="1"/>
    <xf numFmtId="1" fontId="13" fillId="0" borderId="6" xfId="9" applyNumberFormat="1" applyFont="1" applyFill="1" applyBorder="1" applyAlignment="1"/>
    <xf numFmtId="10" fontId="0" fillId="0" borderId="6" xfId="10" applyNumberFormat="1" applyFont="1" applyFill="1" applyBorder="1">
      <alignment vertical="center"/>
    </xf>
    <xf numFmtId="2" fontId="18" fillId="5" borderId="0" xfId="9" applyNumberFormat="1" applyFont="1" applyFill="1" applyBorder="1"/>
    <xf numFmtId="2" fontId="21" fillId="8" borderId="0" xfId="9" applyNumberFormat="1" applyFont="1" applyFill="1"/>
    <xf numFmtId="2" fontId="21" fillId="8" borderId="2" xfId="9" applyNumberFormat="1" applyFont="1" applyFill="1" applyBorder="1"/>
    <xf numFmtId="2" fontId="21" fillId="5" borderId="0" xfId="9" applyNumberFormat="1" applyFont="1" applyFill="1"/>
    <xf numFmtId="2" fontId="21" fillId="5" borderId="2" xfId="9" applyNumberFormat="1" applyFont="1" applyFill="1" applyBorder="1"/>
    <xf numFmtId="179" fontId="13" fillId="8" borderId="2" xfId="9" applyNumberFormat="1" applyFont="1" applyFill="1" applyBorder="1"/>
    <xf numFmtId="0" fontId="0" fillId="9" borderId="0" xfId="0" applyFill="1" applyBorder="1">
      <alignment vertical="center"/>
    </xf>
    <xf numFmtId="0" fontId="0" fillId="9" borderId="0" xfId="0" applyFill="1">
      <alignment vertical="center"/>
    </xf>
    <xf numFmtId="2" fontId="0" fillId="9" borderId="0" xfId="0" applyNumberFormat="1" applyFill="1" applyBorder="1">
      <alignment vertical="center"/>
    </xf>
    <xf numFmtId="2" fontId="0" fillId="9" borderId="4" xfId="0" applyNumberFormat="1" applyFill="1" applyBorder="1">
      <alignment vertical="center"/>
    </xf>
    <xf numFmtId="10" fontId="20" fillId="9" borderId="0" xfId="10" applyNumberFormat="1" applyFont="1" applyFill="1" applyBorder="1" applyAlignment="1"/>
    <xf numFmtId="179" fontId="13" fillId="5" borderId="0" xfId="10" applyNumberFormat="1" applyFont="1" applyFill="1" applyBorder="1" applyAlignment="1"/>
    <xf numFmtId="0" fontId="13" fillId="3" borderId="7" xfId="9" applyFont="1" applyFill="1" applyBorder="1" applyAlignment="1">
      <alignment horizontal="center" vertical="center" wrapText="1"/>
    </xf>
    <xf numFmtId="0" fontId="13" fillId="3" borderId="0" xfId="9" applyFont="1" applyFill="1" applyBorder="1" applyAlignment="1">
      <alignment horizontal="center" vertical="center" wrapText="1"/>
    </xf>
    <xf numFmtId="0" fontId="13" fillId="3" borderId="2" xfId="9" applyFont="1" applyFill="1" applyBorder="1" applyAlignment="1">
      <alignment horizontal="center" vertical="center" wrapText="1"/>
    </xf>
  </cellXfs>
  <cellStyles count="12">
    <cellStyle name="Comma [0]" xfId="4"/>
    <cellStyle name="Comma_SOLVER1" xfId="5"/>
    <cellStyle name="Currency [0]" xfId="6"/>
    <cellStyle name="Currency_Solver Example" xfId="7"/>
    <cellStyle name="Normal_Solver Example" xfId="8"/>
    <cellStyle name="パーセント" xfId="10" builtinId="5"/>
    <cellStyle name="桁区切り 2" xfId="2"/>
    <cellStyle name="標準" xfId="0" builtinId="0"/>
    <cellStyle name="標準 2" xfId="9"/>
    <cellStyle name="標準 3" xfId="1"/>
    <cellStyle name="標準_dateTimeAns.xls" xfId="11"/>
    <cellStyle name="標準_応用課題" xfId="3"/>
  </cellStyles>
  <dxfs count="20">
    <dxf>
      <font>
        <color rgb="FFFF0000"/>
      </font>
    </dxf>
    <dxf>
      <font>
        <b/>
        <i val="0"/>
        <color rgb="FF0070C0"/>
      </font>
    </dxf>
    <dxf>
      <font>
        <b/>
        <i val="0"/>
        <color rgb="FFFF0000"/>
      </font>
    </dxf>
    <dxf>
      <font>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color rgb="FFC00000"/>
      </font>
    </dxf>
    <dxf>
      <font>
        <color theme="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257174</xdr:colOff>
      <xdr:row>1</xdr:row>
      <xdr:rowOff>139700</xdr:rowOff>
    </xdr:from>
    <xdr:to>
      <xdr:col>14</xdr:col>
      <xdr:colOff>542925</xdr:colOff>
      <xdr:row>29</xdr:row>
      <xdr:rowOff>76200</xdr:rowOff>
    </xdr:to>
    <xdr:sp macro="" textlink="">
      <xdr:nvSpPr>
        <xdr:cNvPr id="2" name="テキスト ボックス 1"/>
        <xdr:cNvSpPr txBox="1"/>
      </xdr:nvSpPr>
      <xdr:spPr>
        <a:xfrm>
          <a:off x="4314824" y="377825"/>
          <a:ext cx="5695951" cy="6604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本表は賃金に関する調査結果を抜粋したものである。</a:t>
          </a:r>
          <a:endParaRPr kumimoji="1" lang="en-US" altLang="ja-JP" sz="1100"/>
        </a:p>
        <a:p>
          <a:endParaRPr kumimoji="1" lang="en-US" altLang="ja-JP" sz="1100"/>
        </a:p>
        <a:p>
          <a:r>
            <a:rPr kumimoji="1" lang="en-US" altLang="ja-JP" sz="1100"/>
            <a:t>1.</a:t>
          </a:r>
          <a:r>
            <a:rPr kumimoji="1" lang="en-US" altLang="ja-JP" sz="1100" baseline="0"/>
            <a:t> </a:t>
          </a:r>
          <a:r>
            <a:rPr kumimoji="1" lang="ja-JP" altLang="en-US" sz="1100" baseline="0"/>
            <a:t> </a:t>
          </a:r>
          <a:r>
            <a:rPr kumimoji="1" lang="en-US" altLang="ja-JP" sz="1100" b="1" baseline="0"/>
            <a:t>A</a:t>
          </a:r>
          <a:r>
            <a:rPr kumimoji="1" lang="ja-JP" altLang="en-US" sz="1100" b="1" baseline="0"/>
            <a:t>さんは</a:t>
          </a:r>
          <a:r>
            <a:rPr kumimoji="1" lang="ja-JP" altLang="ja-JP" sz="1100" b="1">
              <a:solidFill>
                <a:schemeClr val="dk1"/>
              </a:solidFill>
              <a:latin typeface="+mn-lt"/>
              <a:ea typeface="+mn-ea"/>
              <a:cs typeface="+mn-cs"/>
            </a:rPr>
            <a:t>「短大卒」と「中学卒」</a:t>
          </a:r>
          <a:r>
            <a:rPr kumimoji="1" lang="ja-JP" altLang="en-US" sz="1100" b="1">
              <a:solidFill>
                <a:schemeClr val="dk1"/>
              </a:solidFill>
              <a:latin typeface="+mn-lt"/>
              <a:ea typeface="+mn-ea"/>
              <a:cs typeface="+mn-cs"/>
            </a:rPr>
            <a:t>の平均時給の比較を行って、「短大卒であるということは中学卒であるということに比べて時給上プラスの効果をもたらすとは言えない」と結論づけた。その結論を追試して、批評せよ。</a:t>
          </a:r>
          <a:endParaRPr kumimoji="1" lang="en-US" altLang="ja-JP" sz="1100" b="1"/>
        </a:p>
        <a:p>
          <a:r>
            <a:rPr kumimoji="1" lang="en-US" altLang="ja-JP" sz="1100"/>
            <a:t>1.1 (</a:t>
          </a:r>
          <a:r>
            <a:rPr kumimoji="1" lang="ja-JP" altLang="en-US" sz="1100">
              <a:solidFill>
                <a:srgbClr val="FF0000"/>
              </a:solidFill>
            </a:rPr>
            <a:t>平均の差の検定</a:t>
          </a:r>
          <a:r>
            <a:rPr kumimoji="1" lang="en-US" altLang="ja-JP" sz="1100"/>
            <a:t>)</a:t>
          </a:r>
          <a:r>
            <a:rPr kumimoji="1" lang="ja-JP" altLang="en-US" sz="1100"/>
            <a:t>学歴別の平均時給を求め、「短大卒」と「中学卒」の平均時給の有意差の有無についての検定を行え。</a:t>
          </a:r>
          <a:endParaRPr kumimoji="1" lang="en-US" altLang="ja-JP" sz="1100"/>
        </a:p>
        <a:p>
          <a:endParaRPr kumimoji="1" lang="en-US" altLang="ja-JP" sz="1100"/>
        </a:p>
        <a:p>
          <a:r>
            <a:rPr kumimoji="1" lang="en-US" altLang="ja-JP" sz="1100"/>
            <a:t>1.2.1</a:t>
          </a:r>
          <a:r>
            <a:rPr kumimoji="1" lang="en-US" altLang="ja-JP" sz="1100" baseline="0"/>
            <a:t> </a:t>
          </a:r>
          <a:r>
            <a:rPr kumimoji="1" lang="en-US" altLang="ja-JP" sz="1100">
              <a:solidFill>
                <a:schemeClr val="dk1"/>
              </a:solidFill>
              <a:latin typeface="+mn-lt"/>
              <a:ea typeface="+mn-ea"/>
              <a:cs typeface="+mn-cs"/>
            </a:rPr>
            <a:t>(</a:t>
          </a:r>
          <a:r>
            <a:rPr kumimoji="1" lang="ja-JP" altLang="en-US" sz="1100">
              <a:solidFill>
                <a:srgbClr val="FF0000"/>
              </a:solidFill>
              <a:latin typeface="+mn-lt"/>
              <a:ea typeface="+mn-ea"/>
              <a:cs typeface="+mn-cs"/>
            </a:rPr>
            <a:t>一元配置の分散分析</a:t>
          </a:r>
          <a:r>
            <a:rPr kumimoji="1" lang="en-US" altLang="ja-JP" sz="1100">
              <a:solidFill>
                <a:schemeClr val="dk1"/>
              </a:solidFill>
              <a:latin typeface="+mn-lt"/>
              <a:ea typeface="+mn-ea"/>
              <a:cs typeface="+mn-cs"/>
            </a:rPr>
            <a:t>)</a:t>
          </a:r>
          <a:r>
            <a:rPr kumimoji="1" lang="ja-JP" altLang="en-US" sz="1100" baseline="0"/>
            <a:t>学歴別の平均勤続年数を求め、「学歴」によって「勤続年数」に差が出るかどうか、検証せよ。</a:t>
          </a:r>
          <a:endParaRPr kumimoji="1" lang="en-US" altLang="ja-JP" sz="1100"/>
        </a:p>
        <a:p>
          <a:endParaRPr kumimoji="1" lang="en-US" altLang="ja-JP" sz="1100"/>
        </a:p>
        <a:p>
          <a:r>
            <a:rPr kumimoji="1" lang="en-US" altLang="ja-JP" sz="1100"/>
            <a:t>1.2.2 (</a:t>
          </a:r>
          <a:r>
            <a:rPr kumimoji="1" lang="ja-JP" altLang="en-US" sz="1100">
              <a:solidFill>
                <a:srgbClr val="FF0000"/>
              </a:solidFill>
            </a:rPr>
            <a:t>クロス集計表とその検定</a:t>
          </a:r>
          <a:r>
            <a:rPr kumimoji="1" lang="en-US" altLang="ja-JP" sz="1100"/>
            <a:t>)</a:t>
          </a:r>
          <a:r>
            <a:rPr kumimoji="1" lang="ja-JP" altLang="en-US" sz="1100"/>
            <a:t>性別と学歴のクロス集計表を作成し、性別によって学歴に違いがあるかどうか、検証せよ。</a:t>
          </a:r>
          <a:endParaRPr kumimoji="1" lang="en-US" altLang="ja-JP" sz="1100"/>
        </a:p>
        <a:p>
          <a:endParaRPr kumimoji="1" lang="en-US" altLang="ja-JP" sz="1100"/>
        </a:p>
        <a:p>
          <a:r>
            <a:rPr kumimoji="1" lang="en-US" altLang="ja-JP" sz="1100"/>
            <a:t>1.3</a:t>
          </a:r>
          <a:r>
            <a:rPr kumimoji="1" lang="en-US" altLang="ja-JP" sz="1100" baseline="0"/>
            <a:t> </a:t>
          </a:r>
          <a:r>
            <a:rPr kumimoji="1" lang="ja-JP" altLang="en-US" sz="1100" baseline="0"/>
            <a:t> </a:t>
          </a:r>
          <a:r>
            <a:rPr kumimoji="1" lang="en-US" altLang="ja-JP" sz="1100" baseline="0"/>
            <a:t>1.2</a:t>
          </a:r>
          <a:r>
            <a:rPr kumimoji="1" lang="ja-JP" altLang="en-US" sz="1100" baseline="0"/>
            <a:t>の結果より、</a:t>
          </a:r>
          <a:r>
            <a:rPr kumimoji="1" lang="en-US" altLang="ja-JP" sz="1100" baseline="0"/>
            <a:t>A</a:t>
          </a:r>
          <a:r>
            <a:rPr kumimoji="1" lang="ja-JP" altLang="en-US" sz="1100" baseline="0"/>
            <a:t>さんが行ったような学歴と平均時給の二項目のみを用いて、学歴と平均時給の関係を考察することの問題点を指摘せよ。</a:t>
          </a:r>
          <a:endParaRPr kumimoji="1" lang="en-US" altLang="ja-JP" sz="1100" baseline="0"/>
        </a:p>
        <a:p>
          <a:endParaRPr kumimoji="1" lang="en-US" altLang="ja-JP" sz="1100"/>
        </a:p>
        <a:p>
          <a:r>
            <a:rPr kumimoji="1" lang="en-US" altLang="ja-JP" sz="1100"/>
            <a:t>2.  </a:t>
          </a:r>
          <a:r>
            <a:rPr kumimoji="1" lang="en-US" altLang="ja-JP" sz="1100" b="1"/>
            <a:t>B</a:t>
          </a:r>
          <a:r>
            <a:rPr kumimoji="1" lang="ja-JP" altLang="en-US" sz="1100" b="1"/>
            <a:t>さんは学歴・性別・年齢・勤続年数すべての変数を用いて</a:t>
          </a:r>
          <a:r>
            <a:rPr kumimoji="1" lang="ja-JP" altLang="en-US" sz="1100" b="1">
              <a:solidFill>
                <a:sysClr val="windowText" lastClr="000000"/>
              </a:solidFill>
            </a:rPr>
            <a:t>重回帰分析</a:t>
          </a:r>
          <a:r>
            <a:rPr kumimoji="1" lang="ja-JP" altLang="en-US" sz="1100" b="1"/>
            <a:t>を行い、「年齢が高くなれば時給は下がる」と結論づけた。その結論を追試して、批評せよ。</a:t>
          </a:r>
          <a:endParaRPr kumimoji="1" lang="en-US" altLang="ja-JP" sz="1100" b="1">
            <a:solidFill>
              <a:srgbClr val="FF0000"/>
            </a:solidFill>
          </a:endParaRPr>
        </a:p>
        <a:p>
          <a:r>
            <a:rPr kumimoji="1" lang="en-US" altLang="ja-JP" sz="1100"/>
            <a:t>2.1 </a:t>
          </a:r>
          <a:r>
            <a:rPr kumimoji="1" lang="ja-JP" altLang="en-US" sz="1100"/>
            <a:t>年齢、勤続年数、時給についてすべての組み合わせの</a:t>
          </a:r>
          <a:r>
            <a:rPr kumimoji="1" lang="ja-JP" altLang="en-US" sz="1100">
              <a:solidFill>
                <a:srgbClr val="FF0000"/>
              </a:solidFill>
            </a:rPr>
            <a:t>相関係数</a:t>
          </a:r>
          <a:r>
            <a:rPr kumimoji="1" lang="ja-JP" altLang="en-US" sz="1100"/>
            <a:t>を求めよ。</a:t>
          </a:r>
          <a:endParaRPr kumimoji="1" lang="en-US" altLang="ja-JP" sz="1100"/>
        </a:p>
        <a:p>
          <a:endParaRPr kumimoji="1" lang="en-US" altLang="ja-JP" sz="1100"/>
        </a:p>
        <a:p>
          <a:r>
            <a:rPr kumimoji="1" lang="en-US" altLang="ja-JP" sz="1100"/>
            <a:t>2.2</a:t>
          </a:r>
          <a:r>
            <a:rPr kumimoji="1" lang="en-US" altLang="ja-JP" sz="1100" baseline="0"/>
            <a:t> </a:t>
          </a:r>
          <a:r>
            <a:rPr kumimoji="1" lang="ja-JP" altLang="en-US" sz="1100" baseline="0"/>
            <a:t>学歴・性別・年齢・勤続年数を説明変数として時給に関する</a:t>
          </a:r>
          <a:r>
            <a:rPr kumimoji="1" lang="ja-JP" altLang="en-US" sz="1100" baseline="0">
              <a:solidFill>
                <a:srgbClr val="FF0000"/>
              </a:solidFill>
            </a:rPr>
            <a:t>重回帰分析</a:t>
          </a:r>
          <a:r>
            <a:rPr kumimoji="1" lang="ja-JP" altLang="en-US" sz="1100" baseline="0"/>
            <a:t>を行い、その結果を考察せよ。</a:t>
          </a:r>
          <a:r>
            <a:rPr kumimoji="1" lang="en-US" altLang="ja-JP" sz="1100" baseline="0"/>
            <a:t>2.1</a:t>
          </a:r>
          <a:r>
            <a:rPr kumimoji="1" lang="ja-JP" altLang="en-US" sz="1100" baseline="0"/>
            <a:t>の結果を踏まえて、「年齢」の</a:t>
          </a:r>
          <a:r>
            <a:rPr kumimoji="1" lang="ja-JP" altLang="en-US" sz="1100" baseline="0">
              <a:solidFill>
                <a:srgbClr val="FF0000"/>
              </a:solidFill>
            </a:rPr>
            <a:t>回帰係数</a:t>
          </a:r>
          <a:r>
            <a:rPr kumimoji="1" lang="ja-JP" altLang="en-US" sz="1100" baseline="0">
              <a:solidFill>
                <a:sysClr val="windowText" lastClr="000000"/>
              </a:solidFill>
            </a:rPr>
            <a:t>に関して</a:t>
          </a:r>
          <a:r>
            <a:rPr kumimoji="1" lang="en-US" altLang="ja-JP" sz="1100" baseline="0"/>
            <a:t>B</a:t>
          </a:r>
          <a:r>
            <a:rPr kumimoji="1" lang="ja-JP" altLang="en-US" sz="1100" baseline="0"/>
            <a:t>さんの解釈の問題点を指摘し、この重回帰式から得られる年齢と時給に関する妥当な解釈を述べよ。</a:t>
          </a:r>
          <a:endParaRPr kumimoji="1" lang="en-US" altLang="ja-JP" sz="1100" baseline="0"/>
        </a:p>
        <a:p>
          <a:endParaRPr kumimoji="1" lang="en-US" altLang="ja-JP" sz="1100" baseline="0"/>
        </a:p>
        <a:p>
          <a:r>
            <a:rPr kumimoji="1" lang="en-US" altLang="ja-JP" sz="1100" baseline="0"/>
            <a:t>2.3 </a:t>
          </a:r>
          <a:r>
            <a:rPr kumimoji="1" lang="ja-JP" altLang="ja-JP" sz="1100" baseline="0">
              <a:solidFill>
                <a:schemeClr val="dk1"/>
              </a:solidFill>
              <a:effectLst/>
              <a:latin typeface="+mn-lt"/>
              <a:ea typeface="+mn-ea"/>
              <a:cs typeface="+mn-cs"/>
            </a:rPr>
            <a:t>学歴・性別・年齢</a:t>
          </a:r>
          <a:r>
            <a:rPr kumimoji="1" lang="ja-JP" altLang="en-US" sz="1100" baseline="0">
              <a:solidFill>
                <a:schemeClr val="dk1"/>
              </a:solidFill>
              <a:effectLst/>
              <a:latin typeface="+mn-lt"/>
              <a:ea typeface="+mn-ea"/>
              <a:cs typeface="+mn-cs"/>
            </a:rPr>
            <a:t>を説明変数として時給に関する</a:t>
          </a:r>
          <a:r>
            <a:rPr kumimoji="1" lang="ja-JP" altLang="en-US" sz="1100" baseline="0">
              <a:solidFill>
                <a:srgbClr val="FF0000"/>
              </a:solidFill>
              <a:effectLst/>
              <a:latin typeface="+mn-lt"/>
              <a:ea typeface="+mn-ea"/>
              <a:cs typeface="+mn-cs"/>
            </a:rPr>
            <a:t>重回帰分析</a:t>
          </a:r>
          <a:r>
            <a:rPr kumimoji="1" lang="ja-JP" altLang="en-US" sz="1100" baseline="0">
              <a:solidFill>
                <a:schemeClr val="dk1"/>
              </a:solidFill>
              <a:effectLst/>
              <a:latin typeface="+mn-lt"/>
              <a:ea typeface="+mn-ea"/>
              <a:cs typeface="+mn-cs"/>
            </a:rPr>
            <a:t>を行い、</a:t>
          </a:r>
          <a:r>
            <a:rPr kumimoji="1" lang="en-US" altLang="ja-JP" sz="1100" baseline="0">
              <a:solidFill>
                <a:schemeClr val="dk1"/>
              </a:solidFill>
              <a:effectLst/>
              <a:latin typeface="+mn-lt"/>
              <a:ea typeface="+mn-ea"/>
              <a:cs typeface="+mn-cs"/>
            </a:rPr>
            <a:t>2.2</a:t>
          </a:r>
          <a:r>
            <a:rPr kumimoji="1" lang="ja-JP" altLang="en-US" sz="1100" baseline="0">
              <a:solidFill>
                <a:schemeClr val="dk1"/>
              </a:solidFill>
              <a:effectLst/>
              <a:latin typeface="+mn-lt"/>
              <a:ea typeface="+mn-ea"/>
              <a:cs typeface="+mn-cs"/>
            </a:rPr>
            <a:t>の重回帰式の結果と比較せよ。その上でこの重回帰式から得られる「年齢」と「時給」に関する知見を簡潔に述べよ。</a:t>
          </a:r>
          <a:endParaRPr kumimoji="1" lang="en-US" altLang="ja-JP"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xdr:row>
      <xdr:rowOff>0</xdr:rowOff>
    </xdr:from>
    <xdr:to>
      <xdr:col>16</xdr:col>
      <xdr:colOff>342900</xdr:colOff>
      <xdr:row>8</xdr:row>
      <xdr:rowOff>238125</xdr:rowOff>
    </xdr:to>
    <xdr:sp macro="" textlink="">
      <xdr:nvSpPr>
        <xdr:cNvPr id="2" name="テキスト ボックス 1"/>
        <xdr:cNvSpPr txBox="1"/>
      </xdr:nvSpPr>
      <xdr:spPr>
        <a:xfrm>
          <a:off x="5943600" y="485775"/>
          <a:ext cx="6515100"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考察</a:t>
          </a:r>
          <a:r>
            <a:rPr kumimoji="1" lang="en-US" altLang="ja-JP" sz="1100"/>
            <a:t>】</a:t>
          </a:r>
        </a:p>
        <a:p>
          <a:r>
            <a:rPr kumimoji="1" lang="ja-JP" altLang="en-US" sz="1100">
              <a:solidFill>
                <a:schemeClr val="dk1"/>
              </a:solidFill>
              <a:effectLst/>
              <a:latin typeface="+mn-lt"/>
              <a:ea typeface="+mn-ea"/>
              <a:cs typeface="+mn-cs"/>
            </a:rPr>
            <a:t>「短大」卒者の「時給」</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は</a:t>
          </a:r>
          <a:r>
            <a:rPr kumimoji="1" lang="en-US" altLang="ja-JP" sz="1100">
              <a:solidFill>
                <a:srgbClr val="0070C0"/>
              </a:solidFill>
              <a:effectLst/>
              <a:latin typeface="+mn-lt"/>
              <a:ea typeface="+mn-ea"/>
              <a:cs typeface="+mn-cs"/>
            </a:rPr>
            <a:t>1970.92</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「中学」卒者の「時給」</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は</a:t>
          </a:r>
          <a:r>
            <a:rPr kumimoji="1" lang="en-US" altLang="ja-JP" sz="1100">
              <a:solidFill>
                <a:srgbClr val="0070C0"/>
              </a:solidFill>
              <a:effectLst/>
              <a:latin typeface="+mn-lt"/>
              <a:ea typeface="+mn-ea"/>
              <a:cs typeface="+mn-cs"/>
            </a:rPr>
            <a:t>2135.70</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であった。</a:t>
          </a:r>
          <a:endParaRPr lang="ja-JP" altLang="ja-JP">
            <a:effectLst/>
          </a:endParaRPr>
        </a:p>
        <a:p>
          <a:r>
            <a:rPr kumimoji="1" lang="ja-JP" altLang="en-US" sz="1100">
              <a:solidFill>
                <a:schemeClr val="dk1"/>
              </a:solidFill>
              <a:effectLst/>
              <a:latin typeface="+mn-lt"/>
              <a:ea typeface="+mn-ea"/>
              <a:cs typeface="+mn-cs"/>
            </a:rPr>
            <a:t>「短大」卒者</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「中学」卒者</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時給</a:t>
          </a:r>
          <a:r>
            <a:rPr kumimoji="1" lang="ja-JP" altLang="ja-JP" sz="1100">
              <a:solidFill>
                <a:schemeClr val="dk1"/>
              </a:solidFill>
              <a:effectLst/>
              <a:latin typeface="+mn-lt"/>
              <a:ea typeface="+mn-ea"/>
              <a:cs typeface="+mn-cs"/>
            </a:rPr>
            <a:t>に差があると言えるかどうか</a:t>
          </a:r>
          <a:r>
            <a:rPr kumimoji="1" lang="en-US" altLang="ja-JP" sz="1100">
              <a:solidFill>
                <a:schemeClr val="dk1"/>
              </a:solidFill>
              <a:effectLst/>
              <a:latin typeface="+mn-lt"/>
              <a:ea typeface="+mn-ea"/>
              <a:cs typeface="+mn-cs"/>
            </a:rPr>
            <a:t>Welch</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t</a:t>
          </a:r>
          <a:r>
            <a:rPr kumimoji="1" lang="ja-JP" altLang="ja-JP" sz="1100">
              <a:solidFill>
                <a:schemeClr val="dk1"/>
              </a:solidFill>
              <a:effectLst/>
              <a:latin typeface="+mn-lt"/>
              <a:ea typeface="+mn-ea"/>
              <a:cs typeface="+mn-cs"/>
            </a:rPr>
            <a:t>検定を行ったところ、</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水準で</a:t>
          </a:r>
          <a:r>
            <a:rPr kumimoji="1" lang="ja-JP" altLang="ja-JP" sz="1100">
              <a:solidFill>
                <a:srgbClr val="FF0000"/>
              </a:solidFill>
              <a:effectLst/>
              <a:latin typeface="+mn-lt"/>
              <a:ea typeface="+mn-ea"/>
              <a:cs typeface="+mn-cs"/>
            </a:rPr>
            <a:t>有意差</a:t>
          </a:r>
          <a:r>
            <a:rPr kumimoji="1" lang="ja-JP" altLang="en-US" sz="1100">
              <a:solidFill>
                <a:srgbClr val="FF0000"/>
              </a:solidFill>
              <a:effectLst/>
              <a:latin typeface="+mn-lt"/>
              <a:ea typeface="+mn-ea"/>
              <a:cs typeface="+mn-cs"/>
            </a:rPr>
            <a:t>は見られなかった</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t=-</a:t>
          </a:r>
          <a:r>
            <a:rPr lang="en-US" altLang="ja-JP" sz="1100" b="0" i="0">
              <a:solidFill>
                <a:srgbClr val="0070C0"/>
              </a:solidFill>
              <a:effectLst/>
              <a:latin typeface="+mn-lt"/>
              <a:ea typeface="+mn-ea"/>
              <a:cs typeface="+mn-cs"/>
            </a:rPr>
            <a:t>0.92</a:t>
          </a:r>
          <a:r>
            <a:rPr lang="en-US" altLang="ja-JP" sz="1100" b="0" i="0">
              <a:solidFill>
                <a:schemeClr val="dk1"/>
              </a:solidFill>
              <a:effectLst/>
              <a:latin typeface="+mn-lt"/>
              <a:ea typeface="+mn-ea"/>
              <a:cs typeface="+mn-cs"/>
            </a:rPr>
            <a:t>, df=19.33, p=0.368, r=</a:t>
          </a:r>
          <a:r>
            <a:rPr lang="en-US" altLang="ja-JP" sz="1100" b="0" i="0">
              <a:solidFill>
                <a:srgbClr val="0070C0"/>
              </a:solidFill>
              <a:effectLst/>
              <a:latin typeface="+mn-lt"/>
              <a:ea typeface="+mn-ea"/>
              <a:cs typeface="+mn-cs"/>
            </a:rPr>
            <a:t>0.21</a:t>
          </a:r>
          <a:r>
            <a:rPr lang="ja-JP" altLang="ja-JP" sz="1100" b="0" i="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lang="ja-JP" altLang="en-US">
              <a:effectLst/>
            </a:rPr>
            <a:t>この限りでは</a:t>
          </a:r>
          <a:r>
            <a:rPr lang="en-US" altLang="ja-JP">
              <a:effectLst/>
            </a:rPr>
            <a:t>A</a:t>
          </a:r>
          <a:r>
            <a:rPr lang="ja-JP" altLang="en-US">
              <a:effectLst/>
            </a:rPr>
            <a:t>さんの検証は正しいと言える。</a:t>
          </a:r>
          <a:endParaRPr lang="ja-JP" altLang="ja-JP">
            <a:effectLst/>
          </a:endParaRPr>
        </a:p>
      </xdr:txBody>
    </xdr:sp>
    <xdr:clientData/>
  </xdr:twoCellAnchor>
  <xdr:twoCellAnchor>
    <xdr:from>
      <xdr:col>7</xdr:col>
      <xdr:colOff>123824</xdr:colOff>
      <xdr:row>10</xdr:row>
      <xdr:rowOff>238125</xdr:rowOff>
    </xdr:from>
    <xdr:to>
      <xdr:col>16</xdr:col>
      <xdr:colOff>381000</xdr:colOff>
      <xdr:row>21</xdr:row>
      <xdr:rowOff>219075</xdr:rowOff>
    </xdr:to>
    <xdr:sp macro="" textlink="">
      <xdr:nvSpPr>
        <xdr:cNvPr id="3" name="テキスト ボックス 2"/>
        <xdr:cNvSpPr txBox="1"/>
      </xdr:nvSpPr>
      <xdr:spPr>
        <a:xfrm>
          <a:off x="6067424" y="2638425"/>
          <a:ext cx="6429376" cy="264795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年齢・勤続年数や性別を一切考慮せず、最終学歴のみで時給を比べれば、上記結果となる。なお等分散性の検定より、等分散性は否定されないので</a:t>
          </a:r>
          <a:r>
            <a:rPr kumimoji="1" lang="en-US" altLang="ja-JP" sz="1100"/>
            <a:t>Student</a:t>
          </a:r>
          <a:r>
            <a:rPr kumimoji="1" lang="ja-JP" altLang="en-US" sz="1100"/>
            <a:t>の</a:t>
          </a:r>
          <a:r>
            <a:rPr kumimoji="1" lang="en-US" altLang="ja-JP" sz="1100"/>
            <a:t>t</a:t>
          </a:r>
          <a:r>
            <a:rPr kumimoji="1" lang="ja-JP" altLang="en-US" sz="1100"/>
            <a:t>検定も使えるが、ここでは頑健性の高い</a:t>
          </a:r>
          <a:r>
            <a:rPr kumimoji="1" lang="en-US" altLang="ja-JP" sz="1100"/>
            <a:t>Welch</a:t>
          </a:r>
          <a:r>
            <a:rPr kumimoji="1" lang="ja-JP" altLang="en-US" sz="1100"/>
            <a:t>の</a:t>
          </a:r>
          <a:r>
            <a:rPr kumimoji="1" lang="en-US" altLang="ja-JP" sz="1100"/>
            <a:t>t</a:t>
          </a:r>
          <a:r>
            <a:rPr kumimoji="1" lang="ja-JP" altLang="en-US" sz="1100"/>
            <a:t>検定を採用している。</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Excel</a:t>
          </a:r>
          <a:r>
            <a:rPr kumimoji="1" lang="ja-JP" altLang="en-US" sz="1100"/>
            <a:t>の</a:t>
          </a:r>
          <a:r>
            <a:rPr kumimoji="1" lang="en-US" altLang="ja-JP" sz="1100"/>
            <a:t>Welch</a:t>
          </a:r>
          <a:r>
            <a:rPr kumimoji="1" lang="ja-JP" altLang="en-US" sz="1100"/>
            <a:t>検定は等価自由度を自分で計算しなければならず厄介である。ただし</a:t>
          </a:r>
          <a:r>
            <a:rPr kumimoji="1" lang="en-US" altLang="ja-JP" sz="1100"/>
            <a:t>P</a:t>
          </a:r>
          <a:r>
            <a:rPr kumimoji="1" lang="ja-JP" altLang="en-US" sz="1100"/>
            <a:t>値を出すだけであれば</a:t>
          </a:r>
          <a:r>
            <a:rPr kumimoji="1" lang="en-US" altLang="ja-JP" sz="1100"/>
            <a:t>T.TEST</a:t>
          </a:r>
          <a:r>
            <a:rPr kumimoji="1" lang="ja-JP" altLang="en-US" sz="1100"/>
            <a:t>関数で簡単に求められる。</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分析結果より</a:t>
          </a:r>
          <a:r>
            <a:rPr kumimoji="1" lang="en-US" altLang="ja-JP" sz="1100"/>
            <a:t>A</a:t>
          </a:r>
          <a:r>
            <a:rPr kumimoji="1" lang="ja-JP" altLang="en-US" sz="1100"/>
            <a:t>さんの検証はそれ自体としては妥当である事が分かる。しかしここで考慮しなければならないのは最終学歴と性別、年齢・勤続年数にも関連があるのではないかということである。こうしたその他の条件を揃えて比較しないと正確な判断はできない場合がある。</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この諸々の条件を揃えて比較することを「（諸々の条件で）統制をかける」、</a:t>
          </a:r>
          <a:r>
            <a:rPr kumimoji="1" lang="ja-JP" altLang="ja-JP" sz="1100">
              <a:solidFill>
                <a:schemeClr val="dk1"/>
              </a:solidFill>
              <a:effectLst/>
              <a:latin typeface="+mn-lt"/>
              <a:ea typeface="+mn-ea"/>
              <a:cs typeface="+mn-cs"/>
            </a:rPr>
            <a:t>「（諸々の条件で）</a:t>
          </a:r>
          <a:r>
            <a:rPr kumimoji="1" lang="ja-JP" altLang="en-US" sz="1100">
              <a:solidFill>
                <a:schemeClr val="dk1"/>
              </a:solidFill>
              <a:effectLst/>
              <a:latin typeface="+mn-lt"/>
              <a:ea typeface="+mn-ea"/>
              <a:cs typeface="+mn-cs"/>
            </a:rPr>
            <a:t>コントロールする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という。</a:t>
          </a:r>
          <a:endParaRPr lang="ja-JP" altLang="ja-JP">
            <a:effectLst/>
          </a:endParaRPr>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16</xdr:row>
      <xdr:rowOff>28574</xdr:rowOff>
    </xdr:from>
    <xdr:to>
      <xdr:col>9</xdr:col>
      <xdr:colOff>133350</xdr:colOff>
      <xdr:row>27</xdr:row>
      <xdr:rowOff>104775</xdr:rowOff>
    </xdr:to>
    <xdr:sp macro="" textlink="">
      <xdr:nvSpPr>
        <xdr:cNvPr id="2" name="テキスト ボックス 1">
          <a:extLst>
            <a:ext uri="{FF2B5EF4-FFF2-40B4-BE49-F238E27FC236}">
              <a16:creationId xmlns:a16="http://schemas.microsoft.com/office/drawing/2014/main" id="{00000000-0008-0000-0000-000006000000}"/>
            </a:ext>
          </a:extLst>
        </xdr:cNvPr>
        <xdr:cNvSpPr txBox="1"/>
      </xdr:nvSpPr>
      <xdr:spPr>
        <a:xfrm>
          <a:off x="2333625" y="3895724"/>
          <a:ext cx="6096000" cy="2695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考察</a:t>
          </a:r>
          <a:r>
            <a:rPr kumimoji="1" lang="en-US" altLang="ja-JP" sz="1100"/>
            <a:t>】</a:t>
          </a:r>
        </a:p>
        <a:p>
          <a:r>
            <a:rPr kumimoji="1" lang="ja-JP" altLang="en-US" sz="1100"/>
            <a:t>最終学歴の違いにより勤続年数に差があるかどうかを一元配置分散分析を用いて検証を行った。</a:t>
          </a:r>
          <a:endParaRPr kumimoji="1" lang="en-US" altLang="ja-JP" sz="1100"/>
        </a:p>
        <a:p>
          <a:r>
            <a:rPr kumimoji="1" lang="ja-JP" altLang="en-US" sz="1100">
              <a:solidFill>
                <a:schemeClr val="dk1"/>
              </a:solidFill>
              <a:effectLst/>
              <a:latin typeface="+mn-lt"/>
              <a:ea typeface="+mn-ea"/>
              <a:cs typeface="+mn-cs"/>
            </a:rPr>
            <a:t>学歴</a:t>
          </a:r>
          <a:r>
            <a:rPr kumimoji="1" lang="ja-JP" altLang="ja-JP" sz="1100">
              <a:solidFill>
                <a:schemeClr val="dk1"/>
              </a:solidFill>
              <a:effectLst/>
              <a:latin typeface="+mn-lt"/>
              <a:ea typeface="+mn-ea"/>
              <a:cs typeface="+mn-cs"/>
            </a:rPr>
            <a:t>別の</a:t>
          </a:r>
          <a:r>
            <a:rPr kumimoji="1" lang="ja-JP" altLang="en-US" sz="1100">
              <a:solidFill>
                <a:schemeClr val="dk1"/>
              </a:solidFill>
              <a:effectLst/>
              <a:latin typeface="+mn-lt"/>
              <a:ea typeface="+mn-ea"/>
              <a:cs typeface="+mn-cs"/>
            </a:rPr>
            <a:t>勤続年数</a:t>
          </a:r>
          <a:r>
            <a:rPr kumimoji="1" lang="ja-JP" altLang="ja-JP" sz="1100">
              <a:solidFill>
                <a:schemeClr val="dk1"/>
              </a:solidFill>
              <a:effectLst/>
              <a:latin typeface="+mn-lt"/>
              <a:ea typeface="+mn-ea"/>
              <a:cs typeface="+mn-cs"/>
            </a:rPr>
            <a:t>の平均値は以下の通りである。</a:t>
          </a:r>
          <a:endParaRPr lang="ja-JP" altLang="ja-JP">
            <a:effectLst/>
          </a:endParaRPr>
        </a:p>
        <a:p>
          <a:r>
            <a:rPr lang="ja-JP" altLang="en-US" sz="1100" b="0" i="0">
              <a:solidFill>
                <a:schemeClr val="dk1"/>
              </a:solidFill>
              <a:effectLst/>
              <a:latin typeface="+mn-lt"/>
              <a:ea typeface="+mn-ea"/>
              <a:cs typeface="+mn-cs"/>
            </a:rPr>
            <a:t>中学　</a:t>
          </a:r>
          <a:r>
            <a:rPr lang="en-US" altLang="ja-JP" sz="1100" b="0" i="0">
              <a:solidFill>
                <a:schemeClr val="dk1"/>
              </a:solidFill>
              <a:effectLst/>
              <a:latin typeface="+mn-lt"/>
              <a:ea typeface="+mn-ea"/>
              <a:cs typeface="+mn-cs"/>
            </a:rPr>
            <a:t>20.31</a:t>
          </a:r>
        </a:p>
        <a:p>
          <a:r>
            <a:rPr lang="ja-JP" altLang="en-US" sz="1100">
              <a:solidFill>
                <a:schemeClr val="dk1"/>
              </a:solidFill>
              <a:effectLst/>
              <a:latin typeface="+mn-lt"/>
              <a:ea typeface="+mn-ea"/>
              <a:cs typeface="+mn-cs"/>
            </a:rPr>
            <a:t>高校　</a:t>
          </a:r>
          <a:r>
            <a:rPr lang="en-US" altLang="ja-JP" sz="1100">
              <a:solidFill>
                <a:schemeClr val="dk1"/>
              </a:solidFill>
              <a:effectLst/>
              <a:latin typeface="+mn-lt"/>
              <a:ea typeface="+mn-ea"/>
              <a:cs typeface="+mn-cs"/>
            </a:rPr>
            <a:t>13.11</a:t>
          </a:r>
        </a:p>
        <a:p>
          <a:r>
            <a:rPr lang="ja-JP" altLang="en-US" sz="1100">
              <a:solidFill>
                <a:schemeClr val="dk1"/>
              </a:solidFill>
              <a:effectLst/>
              <a:latin typeface="+mn-lt"/>
              <a:ea typeface="+mn-ea"/>
              <a:cs typeface="+mn-cs"/>
            </a:rPr>
            <a:t>短大　 </a:t>
          </a:r>
          <a:r>
            <a:rPr lang="en-US" altLang="ja-JP" sz="1100">
              <a:solidFill>
                <a:schemeClr val="dk1"/>
              </a:solidFill>
              <a:effectLst/>
              <a:latin typeface="+mn-lt"/>
              <a:ea typeface="+mn-ea"/>
              <a:cs typeface="+mn-cs"/>
            </a:rPr>
            <a:t>7.84</a:t>
          </a:r>
        </a:p>
        <a:p>
          <a:r>
            <a:rPr lang="ja-JP" altLang="en-US" sz="1100">
              <a:solidFill>
                <a:schemeClr val="dk1"/>
              </a:solidFill>
              <a:effectLst/>
              <a:latin typeface="+mn-lt"/>
              <a:ea typeface="+mn-ea"/>
              <a:cs typeface="+mn-cs"/>
            </a:rPr>
            <a:t>大学　</a:t>
          </a:r>
          <a:r>
            <a:rPr lang="en-US" altLang="ja-JP" sz="1100">
              <a:solidFill>
                <a:schemeClr val="dk1"/>
              </a:solidFill>
              <a:effectLst/>
              <a:latin typeface="+mn-lt"/>
              <a:ea typeface="+mn-ea"/>
              <a:cs typeface="+mn-cs"/>
            </a:rPr>
            <a:t>11.53</a:t>
          </a:r>
        </a:p>
        <a:p>
          <a:r>
            <a:rPr kumimoji="1" lang="ja-JP" altLang="ja-JP" sz="1100">
              <a:solidFill>
                <a:schemeClr val="dk1"/>
              </a:solidFill>
              <a:effectLst/>
              <a:latin typeface="+mn-lt"/>
              <a:ea typeface="+mn-ea"/>
              <a:cs typeface="+mn-cs"/>
            </a:rPr>
            <a:t>分散分析</a:t>
          </a:r>
          <a:r>
            <a:rPr kumimoji="1" lang="ja-JP" altLang="en-US" sz="1100">
              <a:solidFill>
                <a:schemeClr val="dk1"/>
              </a:solidFill>
              <a:effectLst/>
              <a:latin typeface="+mn-lt"/>
              <a:ea typeface="+mn-ea"/>
              <a:cs typeface="+mn-cs"/>
            </a:rPr>
            <a:t>（平均値同等性の耐久検定）</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最終学歴により勤続年数に関して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水準で有意差</a:t>
          </a:r>
          <a:r>
            <a:rPr kumimoji="1" lang="ja-JP" altLang="en-US" sz="1100">
              <a:solidFill>
                <a:schemeClr val="dk1"/>
              </a:solidFill>
              <a:effectLst/>
              <a:latin typeface="+mn-lt"/>
              <a:ea typeface="+mn-ea"/>
              <a:cs typeface="+mn-cs"/>
            </a:rPr>
            <a:t>が見られた</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F=</a:t>
          </a:r>
          <a:r>
            <a:rPr lang="en-US" altLang="ja-JP" sz="1100" b="0" i="0">
              <a:solidFill>
                <a:srgbClr val="0070C0"/>
              </a:solidFill>
              <a:effectLst/>
              <a:latin typeface="+mn-lt"/>
              <a:ea typeface="+mn-ea"/>
              <a:cs typeface="+mn-cs"/>
            </a:rPr>
            <a:t>21.21</a:t>
          </a:r>
          <a:r>
            <a:rPr lang="en-US" altLang="ja-JP" sz="1100" b="0" i="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 df=3,</a:t>
          </a:r>
          <a:r>
            <a:rPr lang="en-US" altLang="ja-JP" sz="1100" b="0" i="0">
              <a:solidFill>
                <a:schemeClr val="dk1"/>
              </a:solidFill>
              <a:effectLst/>
              <a:latin typeface="+mn-lt"/>
              <a:ea typeface="+mn-ea"/>
              <a:cs typeface="+mn-cs"/>
            </a:rPr>
            <a:t>  p&lt;.01</a:t>
          </a:r>
          <a:r>
            <a:rPr lang="ja-JP" altLang="ja-JP" sz="1100" b="0" i="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この結果より</a:t>
          </a:r>
          <a:r>
            <a:rPr kumimoji="1" lang="ja-JP" altLang="en-US" sz="1100">
              <a:solidFill>
                <a:schemeClr val="dk1"/>
              </a:solidFill>
              <a:effectLst/>
              <a:latin typeface="+mn-lt"/>
              <a:ea typeface="+mn-ea"/>
              <a:cs typeface="+mn-cs"/>
            </a:rPr>
            <a:t>学歴</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勤続年数</a:t>
          </a:r>
          <a:r>
            <a:rPr kumimoji="1" lang="ja-JP" altLang="ja-JP" sz="1100">
              <a:solidFill>
                <a:schemeClr val="dk1"/>
              </a:solidFill>
              <a:effectLst/>
              <a:latin typeface="+mn-lt"/>
              <a:ea typeface="+mn-ea"/>
              <a:cs typeface="+mn-cs"/>
            </a:rPr>
            <a:t>に</a:t>
          </a:r>
          <a:r>
            <a:rPr kumimoji="1" lang="ja-JP" altLang="ja-JP" sz="1100">
              <a:solidFill>
                <a:srgbClr val="FF0000"/>
              </a:solidFill>
              <a:effectLst/>
              <a:latin typeface="+mn-lt"/>
              <a:ea typeface="+mn-ea"/>
              <a:cs typeface="+mn-cs"/>
            </a:rPr>
            <a:t>差はあ</a:t>
          </a:r>
          <a:r>
            <a:rPr kumimoji="1" lang="ja-JP" altLang="en-US" sz="1100">
              <a:solidFill>
                <a:srgbClr val="FF0000"/>
              </a:solidFill>
              <a:effectLst/>
              <a:latin typeface="+mn-lt"/>
              <a:ea typeface="+mn-ea"/>
              <a:cs typeface="+mn-cs"/>
            </a:rPr>
            <a:t>る</a:t>
          </a:r>
          <a:r>
            <a:rPr kumimoji="1" lang="ja-JP" altLang="ja-JP" sz="1100">
              <a:solidFill>
                <a:srgbClr val="FF0000"/>
              </a:solidFill>
              <a:effectLst/>
              <a:latin typeface="+mn-lt"/>
              <a:ea typeface="+mn-ea"/>
              <a:cs typeface="+mn-cs"/>
            </a:rPr>
            <a:t>と言える</a:t>
          </a:r>
          <a:r>
            <a:rPr kumimoji="1" lang="ja-JP"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2</xdr:col>
      <xdr:colOff>676275</xdr:colOff>
      <xdr:row>27</xdr:row>
      <xdr:rowOff>95249</xdr:rowOff>
    </xdr:from>
    <xdr:to>
      <xdr:col>9</xdr:col>
      <xdr:colOff>123825</xdr:colOff>
      <xdr:row>37</xdr:row>
      <xdr:rowOff>47624</xdr:rowOff>
    </xdr:to>
    <xdr:sp macro="" textlink="">
      <xdr:nvSpPr>
        <xdr:cNvPr id="3" name="テキスト ボックス 2"/>
        <xdr:cNvSpPr txBox="1"/>
      </xdr:nvSpPr>
      <xdr:spPr>
        <a:xfrm>
          <a:off x="2324100" y="6581774"/>
          <a:ext cx="6096000" cy="2333625"/>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勤続年数と最終学歴の関係を調べる。勤続年数は連続数、最終学歴はカテゴリデータであり、さらに最終学歴は</a:t>
          </a:r>
          <a:r>
            <a:rPr kumimoji="1" lang="en-US" altLang="ja-JP" sz="1100"/>
            <a:t>3</a:t>
          </a:r>
          <a:r>
            <a:rPr kumimoji="1" lang="ja-JP" altLang="en-US" sz="1100"/>
            <a:t>つ以上の値を取るため、分散分析を用いる。</a:t>
          </a:r>
          <a:endParaRPr kumimoji="1" lang="en-US" altLang="ja-JP" sz="1100"/>
        </a:p>
        <a:p>
          <a:r>
            <a:rPr kumimoji="1" lang="ja-JP" altLang="en-US" sz="1100"/>
            <a:t>等分散性の検定より等分散性の仮定はできないことが分かる。そこで分散分析でも、より頑健性の高い</a:t>
          </a:r>
          <a:r>
            <a:rPr kumimoji="1" lang="en-US" altLang="ja-JP" sz="1100"/>
            <a:t>Welch</a:t>
          </a:r>
          <a:r>
            <a:rPr kumimoji="1" lang="ja-JP" altLang="en-US" sz="1100"/>
            <a:t>修正を採用している。</a:t>
          </a:r>
          <a:r>
            <a:rPr kumimoji="1" lang="en-US" altLang="ja-JP" sz="1100"/>
            <a:t>Welch</a:t>
          </a:r>
          <a:r>
            <a:rPr kumimoji="1" lang="ja-JP" altLang="en-US" sz="1100"/>
            <a:t>修正は</a:t>
          </a:r>
          <a:r>
            <a:rPr kumimoji="1" lang="en-US" altLang="ja-JP" sz="1100"/>
            <a:t>Exccel</a:t>
          </a:r>
          <a:r>
            <a:rPr kumimoji="1" lang="ja-JP" altLang="en-US" sz="1100"/>
            <a:t>の関数や「分析ツール」では分析できないので手計算をするか、</a:t>
          </a:r>
          <a:r>
            <a:rPr kumimoji="1" lang="en-US" altLang="ja-JP" sz="1100"/>
            <a:t>SPSS</a:t>
          </a:r>
          <a:r>
            <a:rPr kumimoji="1" lang="ja-JP" altLang="en-US" sz="1100"/>
            <a:t>など別のツールを用いる必要がある。</a:t>
          </a:r>
          <a:endParaRPr kumimoji="1" lang="en-US" altLang="ja-JP" sz="1100"/>
        </a:p>
        <a:p>
          <a:r>
            <a:rPr kumimoji="1" lang="ja-JP" altLang="en-US" sz="1100"/>
            <a:t>出力結果より着目するべき数値は</a:t>
          </a:r>
          <a:r>
            <a:rPr kumimoji="1" lang="en-US" altLang="ja-JP" sz="1100"/>
            <a:t>F</a:t>
          </a:r>
          <a:r>
            <a:rPr kumimoji="1" lang="ja-JP" altLang="en-US" sz="1100"/>
            <a:t>値と</a:t>
          </a:r>
          <a:r>
            <a:rPr kumimoji="1" lang="en-US" altLang="ja-JP" sz="1100"/>
            <a:t>P</a:t>
          </a:r>
          <a:r>
            <a:rPr kumimoji="1" lang="ja-JP" altLang="en-US" sz="1100"/>
            <a:t>値である。</a:t>
          </a:r>
          <a:endParaRPr kumimoji="1" lang="en-US" altLang="ja-JP" sz="1100"/>
        </a:p>
        <a:p>
          <a:r>
            <a:rPr kumimoji="1" lang="ja-JP" altLang="en-US" sz="1100"/>
            <a:t>結果は「考察」に書かれているとおり、最終学歴が違えば勤続年数に差が出ることが分かる。つまり勤続年数を無視して、最終学歴のみで時給の差を判断するのは危険なのである。</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15</xdr:row>
      <xdr:rowOff>0</xdr:rowOff>
    </xdr:from>
    <xdr:to>
      <xdr:col>9</xdr:col>
      <xdr:colOff>581025</xdr:colOff>
      <xdr:row>21</xdr:row>
      <xdr:rowOff>123825</xdr:rowOff>
    </xdr:to>
    <xdr:sp macro="" textlink="">
      <xdr:nvSpPr>
        <xdr:cNvPr id="2" name="テキスト ボックス 1">
          <a:extLst>
            <a:ext uri="{FF2B5EF4-FFF2-40B4-BE49-F238E27FC236}">
              <a16:creationId xmlns:a16="http://schemas.microsoft.com/office/drawing/2014/main" id="{00000000-0008-0000-0000-000006000000}"/>
            </a:ext>
          </a:extLst>
        </xdr:cNvPr>
        <xdr:cNvSpPr txBox="1"/>
      </xdr:nvSpPr>
      <xdr:spPr>
        <a:xfrm>
          <a:off x="2057400" y="3657600"/>
          <a:ext cx="5705475" cy="155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考察</a:t>
          </a:r>
          <a:r>
            <a:rPr kumimoji="1" lang="en-US" altLang="ja-JP" sz="1100"/>
            <a:t>】</a:t>
          </a:r>
        </a:p>
        <a:p>
          <a:r>
            <a:rPr kumimoji="1" lang="ja-JP" altLang="en-US" sz="1100"/>
            <a:t>男女によって最終学歴に違いが出るかどうかをクロス集計表により検証を行った。</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クロス集計表は</a:t>
          </a:r>
          <a:r>
            <a:rPr kumimoji="1" lang="en-US" altLang="ja-JP" sz="1100"/>
            <a:t>χ2</a:t>
          </a:r>
          <a:r>
            <a:rPr kumimoji="1" lang="ja-JP" altLang="en-US" sz="1100"/>
            <a:t>検定により</a:t>
          </a:r>
          <a:r>
            <a:rPr kumimoji="1" lang="en-US" altLang="ja-JP" sz="1100"/>
            <a:t>1%</a:t>
          </a:r>
          <a:r>
            <a:rPr kumimoji="1" lang="ja-JP" altLang="en-US" sz="1100"/>
            <a:t>水準で有意であり</a:t>
          </a: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Χ2=</a:t>
          </a:r>
          <a:r>
            <a:rPr lang="en-US" altLang="ja-JP" sz="1100" b="0" i="0">
              <a:solidFill>
                <a:srgbClr val="0070C0"/>
              </a:solidFill>
              <a:effectLst/>
              <a:latin typeface="+mn-lt"/>
              <a:ea typeface="+mn-ea"/>
              <a:cs typeface="+mn-cs"/>
            </a:rPr>
            <a:t>21.32</a:t>
          </a:r>
          <a:r>
            <a:rPr lang="en-US" altLang="ja-JP" sz="1100" b="0" i="0">
              <a:solidFill>
                <a:schemeClr val="dk1"/>
              </a:solidFill>
              <a:effectLst/>
              <a:latin typeface="+mn-lt"/>
              <a:ea typeface="+mn-ea"/>
              <a:cs typeface="+mn-cs"/>
            </a:rPr>
            <a:t>, df=3 p&lt;.01,</a:t>
          </a:r>
          <a:r>
            <a:rPr lang="ja-JP" altLang="en-US" sz="1100" b="0" i="0" baseline="0">
              <a:solidFill>
                <a:schemeClr val="dk1"/>
              </a:solidFill>
              <a:effectLst/>
              <a:latin typeface="+mn-lt"/>
              <a:ea typeface="+mn-ea"/>
              <a:cs typeface="+mn-cs"/>
            </a:rPr>
            <a:t> </a:t>
          </a:r>
          <a:r>
            <a:rPr lang="en-US" altLang="ja-JP" sz="1100" b="0" i="0">
              <a:solidFill>
                <a:schemeClr val="dk1"/>
              </a:solidFill>
              <a:effectLst/>
              <a:latin typeface="+mn-lt"/>
              <a:ea typeface="+mn-ea"/>
              <a:cs typeface="+mn-cs"/>
            </a:rPr>
            <a:t>V=0.35</a:t>
          </a:r>
          <a:r>
            <a:rPr lang="ja-JP" altLang="en-US" sz="1100" b="0" i="0">
              <a:solidFill>
                <a:schemeClr val="dk1"/>
              </a:solidFill>
              <a:effectLst/>
              <a:latin typeface="+mn-lt"/>
              <a:ea typeface="+mn-ea"/>
              <a:cs typeface="+mn-cs"/>
            </a:rPr>
            <a:t>）、男女によって最終学歴に差があると言える。</a:t>
          </a:r>
          <a:endParaRPr lang="en-US" altLang="ja-JP"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残差分析より、女性よりも男性の方が「短大」卒者は少なく、「大学」卒者は</a:t>
          </a:r>
          <a:r>
            <a:rPr kumimoji="1" lang="ja-JP" altLang="en-US" sz="1100">
              <a:solidFill>
                <a:srgbClr val="FF0000"/>
              </a:solidFill>
            </a:rPr>
            <a:t>多い</a:t>
          </a:r>
          <a:r>
            <a:rPr kumimoji="1" lang="ja-JP" altLang="en-US" sz="1100"/>
            <a:t>。</a:t>
          </a:r>
          <a:endParaRPr kumimoji="1" lang="en-US" altLang="ja-JP" sz="1100"/>
        </a:p>
      </xdr:txBody>
    </xdr:sp>
    <xdr:clientData/>
  </xdr:twoCellAnchor>
  <xdr:twoCellAnchor>
    <xdr:from>
      <xdr:col>10</xdr:col>
      <xdr:colOff>57150</xdr:colOff>
      <xdr:row>14</xdr:row>
      <xdr:rowOff>142875</xdr:rowOff>
    </xdr:from>
    <xdr:to>
      <xdr:col>18</xdr:col>
      <xdr:colOff>342900</xdr:colOff>
      <xdr:row>22</xdr:row>
      <xdr:rowOff>219075</xdr:rowOff>
    </xdr:to>
    <xdr:sp macro="" textlink="">
      <xdr:nvSpPr>
        <xdr:cNvPr id="3" name="テキスト ボックス 2"/>
        <xdr:cNvSpPr txBox="1"/>
      </xdr:nvSpPr>
      <xdr:spPr>
        <a:xfrm>
          <a:off x="7924800" y="3562350"/>
          <a:ext cx="6096000" cy="19812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性別と最終学歴の関係を調べる。双方ともカテゴリーデータであるため、クロス集計表による集計とカイ</a:t>
          </a:r>
          <a:r>
            <a:rPr kumimoji="1" lang="en-US" altLang="ja-JP" sz="1100"/>
            <a:t>2</a:t>
          </a:r>
          <a:r>
            <a:rPr kumimoji="1" lang="ja-JP" altLang="en-US" sz="1100"/>
            <a:t>乗値による独立性の検定を行う。</a:t>
          </a:r>
          <a:endParaRPr kumimoji="1" lang="en-US" altLang="ja-JP" sz="1100"/>
        </a:p>
        <a:p>
          <a:r>
            <a:rPr kumimoji="1" lang="en-US" altLang="ja-JP" sz="1100"/>
            <a:t>Excel</a:t>
          </a:r>
          <a:r>
            <a:rPr kumimoji="1" lang="ja-JP" altLang="en-US" sz="1100"/>
            <a:t>での</a:t>
          </a:r>
          <a:r>
            <a:rPr kumimoji="1" lang="en-US" altLang="ja-JP" sz="1100"/>
            <a:t>Χ2</a:t>
          </a:r>
          <a:r>
            <a:rPr kumimoji="1" lang="ja-JP" altLang="en-US" sz="1100"/>
            <a:t>乗値の計算は理論値などから自分で計算する必要がある。</a:t>
          </a:r>
          <a:endParaRPr kumimoji="1" lang="en-US" altLang="ja-JP" sz="1100"/>
        </a:p>
        <a:p>
          <a:r>
            <a:rPr kumimoji="1" lang="ja-JP" altLang="en-US" sz="1100"/>
            <a:t>検定結果より、性別と最終学歴の相互独立性は否定され、両者の関連を読み解くことができると見なせる。また効果量クラメール連関係数より、両者には中程度の関連性がある事も分かる。そこで残差分析より男性は女性と比べて「短大」卒が少なく、「大学」卒者が多いことが分かる。</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5</xdr:row>
      <xdr:rowOff>19050</xdr:rowOff>
    </xdr:from>
    <xdr:to>
      <xdr:col>9</xdr:col>
      <xdr:colOff>304800</xdr:colOff>
      <xdr:row>13</xdr:row>
      <xdr:rowOff>57149</xdr:rowOff>
    </xdr:to>
    <xdr:sp macro="" textlink="">
      <xdr:nvSpPr>
        <xdr:cNvPr id="2" name="テキスト ボックス 1">
          <a:extLst>
            <a:ext uri="{FF2B5EF4-FFF2-40B4-BE49-F238E27FC236}">
              <a16:creationId xmlns:a16="http://schemas.microsoft.com/office/drawing/2014/main" id="{00000000-0008-0000-0000-000006000000}"/>
            </a:ext>
          </a:extLst>
        </xdr:cNvPr>
        <xdr:cNvSpPr txBox="1"/>
      </xdr:nvSpPr>
      <xdr:spPr>
        <a:xfrm>
          <a:off x="771525" y="1209675"/>
          <a:ext cx="5705475" cy="1943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考察</a:t>
          </a:r>
          <a:r>
            <a:rPr kumimoji="1" lang="en-US" altLang="ja-JP" sz="1100"/>
            <a:t>】</a:t>
          </a:r>
        </a:p>
        <a:p>
          <a:r>
            <a:rPr kumimoji="1" lang="en-US" altLang="ja-JP" sz="1100"/>
            <a:t>A</a:t>
          </a:r>
          <a:r>
            <a:rPr kumimoji="1" lang="ja-JP" altLang="en-US" sz="1100"/>
            <a:t>さんが「中学」卒者と「短大」卒者の時給平均値を比較し、</a:t>
          </a:r>
          <a:r>
            <a:rPr kumimoji="1" lang="en-US" altLang="ja-JP" sz="1100"/>
            <a:t>t</a:t>
          </a:r>
          <a:r>
            <a:rPr kumimoji="1" lang="ja-JP" altLang="en-US" sz="1100"/>
            <a:t>検定で有意差が出ないとした分析そのものは正しい。しかし時給は性差や勤続年数差によっても違いが出る可能性があり、その点を考慮に入れないと最終学歴と時給平均値の関連は分からない。</a:t>
          </a:r>
          <a:endParaRPr kumimoji="1" lang="en-US" altLang="ja-JP" sz="1100"/>
        </a:p>
        <a:p>
          <a:r>
            <a:rPr kumimoji="1" lang="en-US" altLang="ja-JP" sz="1100"/>
            <a:t>1.2.1</a:t>
          </a:r>
          <a:r>
            <a:rPr kumimoji="1" lang="ja-JP" altLang="en-US" sz="1100"/>
            <a:t>の分析より学歴と勤続年数、</a:t>
          </a:r>
          <a:r>
            <a:rPr kumimoji="1" lang="en-US" altLang="ja-JP" sz="1100"/>
            <a:t>1.2.2</a:t>
          </a:r>
          <a:r>
            <a:rPr kumimoji="1" lang="ja-JP" altLang="en-US" sz="1100"/>
            <a:t>の分析より学歴と性別に関連がある事が読み取れる以上、学歴による平均時給変動の「効果」は勤続年数や性別を統制しないと見えてこないはずである。</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9</xdr:row>
      <xdr:rowOff>1</xdr:rowOff>
    </xdr:from>
    <xdr:to>
      <xdr:col>11</xdr:col>
      <xdr:colOff>523875</xdr:colOff>
      <xdr:row>17</xdr:row>
      <xdr:rowOff>114301</xdr:rowOff>
    </xdr:to>
    <xdr:sp macro="" textlink="">
      <xdr:nvSpPr>
        <xdr:cNvPr id="2" name="テキスト ボックス 1">
          <a:extLst>
            <a:ext uri="{FF2B5EF4-FFF2-40B4-BE49-F238E27FC236}">
              <a16:creationId xmlns:a16="http://schemas.microsoft.com/office/drawing/2014/main" id="{00000000-0008-0000-0000-000006000000}"/>
            </a:ext>
          </a:extLst>
        </xdr:cNvPr>
        <xdr:cNvSpPr txBox="1"/>
      </xdr:nvSpPr>
      <xdr:spPr>
        <a:xfrm>
          <a:off x="3086100" y="2162176"/>
          <a:ext cx="5324475" cy="2019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考察</a:t>
          </a:r>
          <a:r>
            <a:rPr kumimoji="1" lang="en-US" altLang="ja-JP" sz="1100"/>
            <a:t>】</a:t>
          </a:r>
        </a:p>
        <a:p>
          <a:r>
            <a:rPr kumimoji="1" lang="ja-JP" altLang="en-US" sz="1100"/>
            <a:t>年齢、勤続年数、時給について相互に相関関係の有無を調べた。</a:t>
          </a:r>
          <a:endParaRPr kumimoji="1" lang="en-US" altLang="ja-JP" sz="1100"/>
        </a:p>
        <a:p>
          <a:r>
            <a:rPr kumimoji="1" lang="ja-JP" altLang="en-US" sz="1100"/>
            <a:t>年齢</a:t>
          </a:r>
          <a:r>
            <a:rPr kumimoji="1" lang="en-US" altLang="ja-JP" sz="1100"/>
            <a:t>×</a:t>
          </a:r>
          <a:r>
            <a:rPr kumimoji="1" lang="ja-JP" altLang="en-US" sz="1100"/>
            <a:t>勤続年数 </a:t>
          </a:r>
          <a:r>
            <a:rPr kumimoji="1" lang="en-US" altLang="ja-JP" sz="1100"/>
            <a:t>r=0.929,p&lt;0.01</a:t>
          </a:r>
        </a:p>
        <a:p>
          <a:r>
            <a:rPr kumimoji="1" lang="ja-JP" altLang="en-US" sz="1100"/>
            <a:t>年齢</a:t>
          </a:r>
          <a:r>
            <a:rPr kumimoji="1" lang="en-US" altLang="ja-JP" sz="1100"/>
            <a:t>×</a:t>
          </a:r>
          <a:r>
            <a:rPr kumimoji="1" lang="ja-JP" altLang="en-US" sz="1100"/>
            <a:t>時給 </a:t>
          </a:r>
          <a:r>
            <a:rPr kumimoji="1" lang="en-US" altLang="ja-JP" sz="1100"/>
            <a:t>r=</a:t>
          </a:r>
          <a:r>
            <a:rPr kumimoji="1" lang="en-US" altLang="ja-JP" sz="1100">
              <a:solidFill>
                <a:srgbClr val="0070C0"/>
              </a:solidFill>
            </a:rPr>
            <a:t>0.564</a:t>
          </a:r>
          <a:r>
            <a:rPr kumimoji="1" lang="en-US" altLang="ja-JP" sz="1100"/>
            <a:t>,p&lt;0.01</a:t>
          </a:r>
        </a:p>
        <a:p>
          <a:r>
            <a:rPr kumimoji="1" lang="ja-JP" altLang="en-US" sz="1100"/>
            <a:t>勤続年数</a:t>
          </a:r>
          <a:r>
            <a:rPr kumimoji="1" lang="en-US" altLang="ja-JP" sz="1100"/>
            <a:t>×</a:t>
          </a:r>
          <a:r>
            <a:rPr kumimoji="1" lang="ja-JP" altLang="en-US" sz="1100"/>
            <a:t>時給 </a:t>
          </a:r>
          <a:r>
            <a:rPr kumimoji="1" lang="en-US" altLang="ja-JP" sz="1100"/>
            <a:t>r=0.722,p&lt;0.01</a:t>
          </a:r>
        </a:p>
        <a:p>
          <a:r>
            <a:rPr kumimoji="1" lang="ja-JP" altLang="en-US" sz="1100"/>
            <a:t>これより年齢と勤続年数、年齢と時給、勤続年数と時給、すべての組合せにおいて正の相関が見られると言える。この結果は年齢が上がれば平均時給も</a:t>
          </a:r>
          <a:r>
            <a:rPr kumimoji="1" lang="ja-JP" altLang="en-US" sz="1100">
              <a:solidFill>
                <a:srgbClr val="FF0000"/>
              </a:solidFill>
            </a:rPr>
            <a:t>上昇する</a:t>
          </a:r>
          <a:r>
            <a:rPr kumimoji="1" lang="ja-JP" altLang="en-US" sz="1100"/>
            <a:t>ことを示唆している。</a:t>
          </a:r>
          <a:endParaRPr kumimoji="1" lang="en-US" altLang="ja-JP" sz="1100"/>
        </a:p>
      </xdr:txBody>
    </xdr:sp>
    <xdr:clientData/>
  </xdr:twoCellAnchor>
  <xdr:twoCellAnchor>
    <xdr:from>
      <xdr:col>4</xdr:col>
      <xdr:colOff>0</xdr:colOff>
      <xdr:row>18</xdr:row>
      <xdr:rowOff>0</xdr:rowOff>
    </xdr:from>
    <xdr:to>
      <xdr:col>12</xdr:col>
      <xdr:colOff>609600</xdr:colOff>
      <xdr:row>23</xdr:row>
      <xdr:rowOff>85725</xdr:rowOff>
    </xdr:to>
    <xdr:sp macro="" textlink="">
      <xdr:nvSpPr>
        <xdr:cNvPr id="3" name="テキスト ボックス 2"/>
        <xdr:cNvSpPr txBox="1"/>
      </xdr:nvSpPr>
      <xdr:spPr>
        <a:xfrm>
          <a:off x="3086100" y="4305300"/>
          <a:ext cx="6096000" cy="127635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連続数同士の関連は相関係数により見ることができる。</a:t>
          </a:r>
          <a:endParaRPr kumimoji="1" lang="en-US" altLang="ja-JP" sz="1100"/>
        </a:p>
        <a:p>
          <a:r>
            <a:rPr kumimoji="1" lang="ja-JP" altLang="en-US" sz="1100"/>
            <a:t>相関係数は関数</a:t>
          </a:r>
          <a:r>
            <a:rPr kumimoji="1" lang="en-US" altLang="ja-JP" sz="1100"/>
            <a:t>CORREL(PEARSON)</a:t>
          </a:r>
          <a:r>
            <a:rPr kumimoji="1" lang="ja-JP" altLang="en-US" sz="1100"/>
            <a:t>で計算できる。ただし有意性の検定は別途行う必要がある。</a:t>
          </a:r>
          <a:endParaRPr kumimoji="1" lang="en-US" altLang="ja-JP" sz="1100"/>
        </a:p>
        <a:p>
          <a:r>
            <a:rPr kumimoji="1" lang="en-US" altLang="ja-JP" sz="1100"/>
            <a:t>B</a:t>
          </a:r>
          <a:r>
            <a:rPr kumimoji="1" lang="ja-JP" altLang="en-US" sz="1100"/>
            <a:t>さんの主張とは逆に年齢と時給には正の相関があることが分かる。</a:t>
          </a:r>
          <a:endParaRPr kumimoji="1" lang="en-US" altLang="ja-JP" sz="1100"/>
        </a:p>
        <a:p>
          <a:r>
            <a:rPr kumimoji="1" lang="ja-JP" altLang="en-US" sz="1100"/>
            <a:t>それでは</a:t>
          </a:r>
          <a:r>
            <a:rPr kumimoji="1" lang="en-US" altLang="ja-JP" sz="1100"/>
            <a:t>B</a:t>
          </a:r>
          <a:r>
            <a:rPr kumimoji="1" lang="ja-JP" altLang="en-US" sz="1100"/>
            <a:t>さんはなぜそれとは逆の主張を行ったのか？それは次のシート。</a:t>
          </a:r>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23</xdr:row>
      <xdr:rowOff>0</xdr:rowOff>
    </xdr:from>
    <xdr:to>
      <xdr:col>21</xdr:col>
      <xdr:colOff>257175</xdr:colOff>
      <xdr:row>43</xdr:row>
      <xdr:rowOff>0</xdr:rowOff>
    </xdr:to>
    <xdr:sp macro="" textlink="">
      <xdr:nvSpPr>
        <xdr:cNvPr id="2" name="テキスト ボックス 1"/>
        <xdr:cNvSpPr txBox="1"/>
      </xdr:nvSpPr>
      <xdr:spPr>
        <a:xfrm>
          <a:off x="7439025" y="5534025"/>
          <a:ext cx="8391525" cy="476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考察</a:t>
          </a:r>
          <a:r>
            <a:rPr kumimoji="1" lang="en-US" altLang="ja-JP" sz="1100"/>
            <a:t>】</a:t>
          </a:r>
        </a:p>
        <a:p>
          <a:r>
            <a:rPr kumimoji="1" lang="ja-JP" altLang="en-US" sz="1100"/>
            <a:t>平均時給と働き手の諸属性の関係について、時給を目的変数、性別、学歴、勤続年数、年齢を説明変数として回帰分析を行った。これより以下の結果が得られた。</a:t>
          </a:r>
          <a:endParaRPr kumimoji="1" lang="en-US" altLang="ja-JP" sz="1100"/>
        </a:p>
        <a:p>
          <a:r>
            <a:rPr kumimoji="1" lang="ja-JP" altLang="en-US" sz="1100" b="1"/>
            <a:t>回帰式</a:t>
          </a:r>
          <a:endParaRPr kumimoji="1" lang="en-US" altLang="ja-JP" sz="1100" b="1"/>
        </a:p>
        <a:p>
          <a:r>
            <a:rPr kumimoji="1" lang="ja-JP" altLang="en-US" sz="1100"/>
            <a:t>時給</a:t>
          </a:r>
          <a:r>
            <a:rPr kumimoji="1" lang="en-US" altLang="ja-JP" sz="1100"/>
            <a:t>=</a:t>
          </a:r>
          <a:r>
            <a:rPr kumimoji="1" lang="ja-JP" altLang="en-US" sz="1100"/>
            <a:t>「男」</a:t>
          </a:r>
          <a:r>
            <a:rPr kumimoji="1" lang="en-US" altLang="ja-JP" sz="1100"/>
            <a:t>×160.445+</a:t>
          </a:r>
          <a:r>
            <a:rPr kumimoji="1" lang="ja-JP" altLang="en-US" sz="1100"/>
            <a:t>「高校」</a:t>
          </a:r>
          <a:r>
            <a:rPr kumimoji="1" lang="en-US" altLang="ja-JP" sz="1100"/>
            <a:t>×644.074+</a:t>
          </a:r>
          <a:r>
            <a:rPr kumimoji="1" lang="ja-JP" altLang="en-US" sz="1100"/>
            <a:t>「短大」</a:t>
          </a:r>
          <a:r>
            <a:rPr kumimoji="1" lang="en-US" altLang="ja-JP" sz="1100"/>
            <a:t>×1054.296+</a:t>
          </a:r>
          <a:r>
            <a:rPr kumimoji="1" lang="ja-JP" altLang="en-US" sz="1100"/>
            <a:t>「大学」</a:t>
          </a:r>
          <a:r>
            <a:rPr kumimoji="1" lang="en-US" altLang="ja-JP" sz="1100"/>
            <a:t>×1697.146+</a:t>
          </a:r>
          <a:r>
            <a:rPr kumimoji="1" lang="ja-JP" altLang="en-US" sz="1100"/>
            <a:t>勤続年数</a:t>
          </a:r>
          <a:r>
            <a:rPr kumimoji="1" lang="en-US" altLang="ja-JP" sz="1100"/>
            <a:t>×152.798+</a:t>
          </a:r>
          <a:r>
            <a:rPr kumimoji="1" lang="ja-JP" altLang="en-US" sz="1100"/>
            <a:t>年齢</a:t>
          </a:r>
          <a:r>
            <a:rPr kumimoji="1" lang="en-US" altLang="ja-JP" sz="1100"/>
            <a:t>×</a:t>
          </a:r>
          <a:r>
            <a:rPr kumimoji="1" lang="en-US" altLang="ja-JP" sz="1100">
              <a:solidFill>
                <a:srgbClr val="0070C0"/>
              </a:solidFill>
            </a:rPr>
            <a:t>-33.175</a:t>
          </a:r>
          <a:r>
            <a:rPr kumimoji="1" lang="en-US" altLang="ja-JP" sz="1100"/>
            <a:t>+712.059</a:t>
          </a:r>
        </a:p>
        <a:p>
          <a:r>
            <a:rPr kumimoji="1" lang="ja-JP" altLang="en-US" sz="1100" b="1"/>
            <a:t>モデル概要</a:t>
          </a:r>
          <a:endParaRPr kumimoji="1" lang="en-US" altLang="ja-JP" sz="1100" b="1"/>
        </a:p>
        <a:p>
          <a:r>
            <a:rPr kumimoji="1" lang="ja-JP" altLang="en-US" sz="1100"/>
            <a:t>補正</a:t>
          </a:r>
          <a:r>
            <a:rPr kumimoji="1" lang="en-US" altLang="ja-JP" sz="1100"/>
            <a:t>R2=0.959</a:t>
          </a:r>
        </a:p>
        <a:p>
          <a:r>
            <a:rPr kumimoji="1" lang="ja-JP" altLang="en-US" sz="1100" b="1"/>
            <a:t>分散分析</a:t>
          </a:r>
          <a:endParaRPr kumimoji="1" lang="en-US" altLang="ja-JP" sz="1100" b="1"/>
        </a:p>
        <a:p>
          <a:r>
            <a:rPr kumimoji="1" lang="en-US" altLang="ja-JP" sz="1100"/>
            <a:t>F(6,171)=692.55, p&lt;0.01</a:t>
          </a:r>
        </a:p>
        <a:p>
          <a:r>
            <a:rPr kumimoji="1" lang="ja-JP" altLang="en-US" sz="1100" b="1"/>
            <a:t>係数</a:t>
          </a:r>
          <a:endParaRPr kumimoji="1" lang="en-US" altLang="ja-JP" sz="1100" b="1"/>
        </a:p>
        <a:p>
          <a:r>
            <a:rPr kumimoji="1" lang="ja-JP" altLang="en-US" sz="1100"/>
            <a:t>「男」 偏回帰係数</a:t>
          </a:r>
          <a:r>
            <a:rPr kumimoji="1" lang="en-US" altLang="ja-JP" sz="1100"/>
            <a:t>=</a:t>
          </a:r>
          <a:r>
            <a:rPr kumimoji="1" lang="en-US" altLang="ja-JP" sz="1100">
              <a:solidFill>
                <a:schemeClr val="dk1"/>
              </a:solidFill>
              <a:effectLst/>
              <a:latin typeface="+mn-lt"/>
              <a:ea typeface="+mn-ea"/>
              <a:cs typeface="+mn-cs"/>
            </a:rPr>
            <a:t>160.445</a:t>
          </a:r>
          <a:r>
            <a:rPr kumimoji="1" lang="en-US" altLang="ja-JP" sz="1100"/>
            <a:t>,</a:t>
          </a:r>
          <a:r>
            <a:rPr kumimoji="1" lang="ja-JP" altLang="en-US" sz="1100"/>
            <a:t>標準化偏回帰係数</a:t>
          </a:r>
          <a:r>
            <a:rPr kumimoji="1" lang="en-US" altLang="ja-JP" sz="1100"/>
            <a:t>=</a:t>
          </a:r>
          <a:r>
            <a:rPr lang="en-US" altLang="ja-JP" sz="1100" b="0" i="0" u="none" strike="noStrike">
              <a:solidFill>
                <a:schemeClr val="dk1"/>
              </a:solidFill>
              <a:effectLst/>
              <a:latin typeface="+mn-lt"/>
              <a:ea typeface="+mn-ea"/>
              <a:cs typeface="+mn-cs"/>
            </a:rPr>
            <a:t>0.085</a:t>
          </a:r>
          <a:r>
            <a:rPr lang="ja-JP" altLang="en-US"/>
            <a:t> </a:t>
          </a:r>
          <a:r>
            <a:rPr kumimoji="1" lang="en-US" altLang="ja-JP" sz="1100"/>
            <a:t>,p&lt;0.01</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「高校」</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偏</a:t>
          </a:r>
          <a:r>
            <a:rPr kumimoji="1" lang="ja-JP" altLang="ja-JP" sz="1100">
              <a:solidFill>
                <a:schemeClr val="dk1"/>
              </a:solidFill>
              <a:effectLst/>
              <a:latin typeface="+mn-lt"/>
              <a:ea typeface="+mn-ea"/>
              <a:cs typeface="+mn-cs"/>
            </a:rPr>
            <a:t>回帰係数</a:t>
          </a:r>
          <a:r>
            <a:rPr kumimoji="1" lang="en-US" altLang="ja-JP" sz="1100">
              <a:solidFill>
                <a:schemeClr val="dk1"/>
              </a:solidFill>
              <a:effectLst/>
              <a:latin typeface="+mn-lt"/>
              <a:ea typeface="+mn-ea"/>
              <a:cs typeface="+mn-cs"/>
            </a:rPr>
            <a:t>=</a:t>
          </a:r>
          <a:r>
            <a:rPr kumimoji="0" lang="en-US" altLang="ja-JP" sz="1100" b="0" i="0" u="none" strike="noStrike">
              <a:solidFill>
                <a:schemeClr val="dk1"/>
              </a:solidFill>
              <a:effectLst/>
              <a:latin typeface="+mn-lt"/>
              <a:ea typeface="+mn-ea"/>
              <a:cs typeface="+mn-cs"/>
            </a:rPr>
            <a:t>664.074</a:t>
          </a:r>
          <a:r>
            <a:rPr lang="ja-JP" altLang="en-US"/>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標準化</a:t>
          </a:r>
          <a:r>
            <a:rPr kumimoji="1" lang="ja-JP" altLang="en-US" sz="1100">
              <a:solidFill>
                <a:schemeClr val="dk1"/>
              </a:solidFill>
              <a:effectLst/>
              <a:latin typeface="+mn-lt"/>
              <a:ea typeface="+mn-ea"/>
              <a:cs typeface="+mn-cs"/>
            </a:rPr>
            <a:t>偏</a:t>
          </a:r>
          <a:r>
            <a:rPr kumimoji="1" lang="ja-JP" altLang="ja-JP" sz="1100">
              <a:solidFill>
                <a:schemeClr val="dk1"/>
              </a:solidFill>
              <a:effectLst/>
              <a:latin typeface="+mn-lt"/>
              <a:ea typeface="+mn-ea"/>
              <a:cs typeface="+mn-cs"/>
            </a:rPr>
            <a:t>回帰係数</a:t>
          </a:r>
          <a:r>
            <a:rPr kumimoji="1" lang="en-US" altLang="ja-JP" sz="1100">
              <a:solidFill>
                <a:schemeClr val="dk1"/>
              </a:solidFill>
              <a:effectLst/>
              <a:latin typeface="+mn-lt"/>
              <a:ea typeface="+mn-ea"/>
              <a:cs typeface="+mn-cs"/>
            </a:rPr>
            <a:t>=</a:t>
          </a:r>
          <a:r>
            <a:rPr kumimoji="0" lang="en-US" altLang="ja-JP" sz="1100" b="0" i="0" u="none" strike="noStrike">
              <a:solidFill>
                <a:schemeClr val="dk1"/>
              </a:solidFill>
              <a:effectLst/>
              <a:latin typeface="+mn-lt"/>
              <a:ea typeface="+mn-ea"/>
              <a:cs typeface="+mn-cs"/>
            </a:rPr>
            <a:t>0.387</a:t>
          </a:r>
          <a:r>
            <a:rPr lang="ja-JP" altLang="en-US"/>
            <a:t> </a:t>
          </a:r>
          <a:r>
            <a:rPr kumimoji="1" lang="en-US" altLang="ja-JP" sz="1100">
              <a:solidFill>
                <a:schemeClr val="dk1"/>
              </a:solidFill>
              <a:effectLst/>
              <a:latin typeface="+mn-lt"/>
              <a:ea typeface="+mn-ea"/>
              <a:cs typeface="+mn-cs"/>
            </a:rPr>
            <a:t>,p&lt;0.01</a:t>
          </a:r>
          <a:r>
            <a:rPr lang="ja-JP" altLang="en-US"/>
            <a:t> </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「短大」</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偏</a:t>
          </a:r>
          <a:r>
            <a:rPr kumimoji="1" lang="ja-JP" altLang="ja-JP" sz="1100">
              <a:solidFill>
                <a:schemeClr val="dk1"/>
              </a:solidFill>
              <a:effectLst/>
              <a:latin typeface="+mn-lt"/>
              <a:ea typeface="+mn-ea"/>
              <a:cs typeface="+mn-cs"/>
            </a:rPr>
            <a:t>回帰係数</a:t>
          </a:r>
          <a:r>
            <a:rPr kumimoji="1" lang="en-US" altLang="ja-JP" sz="1100">
              <a:solidFill>
                <a:schemeClr val="dk1"/>
              </a:solidFill>
              <a:effectLst/>
              <a:latin typeface="+mn-lt"/>
              <a:ea typeface="+mn-ea"/>
              <a:cs typeface="+mn-cs"/>
            </a:rPr>
            <a:t>=</a:t>
          </a:r>
          <a:r>
            <a:rPr kumimoji="0" lang="en-US" altLang="ja-JP" sz="1100" b="0" i="0" u="none" strike="noStrike">
              <a:solidFill>
                <a:schemeClr val="dk1"/>
              </a:solidFill>
              <a:effectLst/>
              <a:latin typeface="+mn-lt"/>
              <a:ea typeface="+mn-ea"/>
              <a:cs typeface="+mn-cs"/>
            </a:rPr>
            <a:t>1054.296</a:t>
          </a:r>
          <a:r>
            <a:rPr lang="ja-JP" altLang="en-US"/>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標準化</a:t>
          </a:r>
          <a:r>
            <a:rPr kumimoji="1" lang="ja-JP" altLang="en-US" sz="1100">
              <a:solidFill>
                <a:schemeClr val="dk1"/>
              </a:solidFill>
              <a:effectLst/>
              <a:latin typeface="+mn-lt"/>
              <a:ea typeface="+mn-ea"/>
              <a:cs typeface="+mn-cs"/>
            </a:rPr>
            <a:t>偏</a:t>
          </a:r>
          <a:r>
            <a:rPr kumimoji="1" lang="ja-JP" altLang="ja-JP" sz="1100">
              <a:solidFill>
                <a:schemeClr val="dk1"/>
              </a:solidFill>
              <a:effectLst/>
              <a:latin typeface="+mn-lt"/>
              <a:ea typeface="+mn-ea"/>
              <a:cs typeface="+mn-cs"/>
            </a:rPr>
            <a:t>回帰係数</a:t>
          </a:r>
          <a:r>
            <a:rPr kumimoji="1" lang="en-US" altLang="ja-JP" sz="1100">
              <a:solidFill>
                <a:schemeClr val="dk1"/>
              </a:solidFill>
              <a:effectLst/>
              <a:latin typeface="+mn-lt"/>
              <a:ea typeface="+mn-ea"/>
              <a:cs typeface="+mn-cs"/>
            </a:rPr>
            <a:t>=</a:t>
          </a:r>
          <a:r>
            <a:rPr kumimoji="0" lang="en-US" altLang="ja-JP" sz="1100" b="0" i="0" u="none" strike="noStrike">
              <a:solidFill>
                <a:schemeClr val="dk1"/>
              </a:solidFill>
              <a:effectLst/>
              <a:latin typeface="+mn-lt"/>
              <a:ea typeface="+mn-ea"/>
              <a:cs typeface="+mn-cs"/>
            </a:rPr>
            <a:t>0.449</a:t>
          </a:r>
          <a:r>
            <a:rPr lang="ja-JP" altLang="en-US"/>
            <a:t> </a:t>
          </a:r>
          <a:r>
            <a:rPr kumimoji="1" lang="en-US" altLang="ja-JP" sz="1100">
              <a:solidFill>
                <a:schemeClr val="dk1"/>
              </a:solidFill>
              <a:effectLst/>
              <a:latin typeface="+mn-lt"/>
              <a:ea typeface="+mn-ea"/>
              <a:cs typeface="+mn-cs"/>
            </a:rPr>
            <a:t>,p&lt;0.01</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大学</a:t>
          </a:r>
          <a:r>
            <a:rPr kumimoji="1" lang="ja-JP" altLang="ja-JP" sz="1100">
              <a:solidFill>
                <a:schemeClr val="dk1"/>
              </a:solidFill>
              <a:effectLst/>
              <a:latin typeface="+mn-lt"/>
              <a:ea typeface="+mn-ea"/>
              <a:cs typeface="+mn-cs"/>
            </a:rPr>
            <a:t>」 偏回帰係数</a:t>
          </a:r>
          <a:r>
            <a:rPr kumimoji="1" lang="en-US" altLang="ja-JP" sz="1100">
              <a:solidFill>
                <a:schemeClr val="dk1"/>
              </a:solidFill>
              <a:effectLst/>
              <a:latin typeface="+mn-lt"/>
              <a:ea typeface="+mn-ea"/>
              <a:cs typeface="+mn-cs"/>
            </a:rPr>
            <a:t>=</a:t>
          </a:r>
          <a:r>
            <a:rPr kumimoji="0" lang="en-US" altLang="ja-JP" sz="1100" b="0" i="0">
              <a:solidFill>
                <a:schemeClr val="dk1"/>
              </a:solidFill>
              <a:effectLst/>
              <a:latin typeface="+mn-lt"/>
              <a:ea typeface="+mn-ea"/>
              <a:cs typeface="+mn-cs"/>
            </a:rPr>
            <a:t>1697.146</a:t>
          </a:r>
          <a:r>
            <a:rPr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標準化偏回帰係数</a:t>
          </a:r>
          <a:r>
            <a:rPr kumimoji="1" lang="en-US" altLang="ja-JP" sz="1100">
              <a:solidFill>
                <a:schemeClr val="dk1"/>
              </a:solidFill>
              <a:effectLst/>
              <a:latin typeface="+mn-lt"/>
              <a:ea typeface="+mn-ea"/>
              <a:cs typeface="+mn-cs"/>
            </a:rPr>
            <a:t>=</a:t>
          </a:r>
          <a:r>
            <a:rPr lang="en-US" altLang="ja-JP" sz="1100" b="0" i="0">
              <a:solidFill>
                <a:schemeClr val="dk1"/>
              </a:solidFill>
              <a:effectLst/>
              <a:latin typeface="+mn-lt"/>
              <a:ea typeface="+mn-ea"/>
              <a:cs typeface="+mn-cs"/>
            </a:rPr>
            <a:t>0.901</a:t>
          </a:r>
          <a:r>
            <a:rPr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,p&lt;0.01</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勤続年数</a:t>
          </a:r>
          <a:r>
            <a:rPr kumimoji="1" lang="ja-JP" altLang="ja-JP" sz="1100">
              <a:solidFill>
                <a:schemeClr val="dk1"/>
              </a:solidFill>
              <a:effectLst/>
              <a:latin typeface="+mn-lt"/>
              <a:ea typeface="+mn-ea"/>
              <a:cs typeface="+mn-cs"/>
            </a:rPr>
            <a:t> 偏回帰係数</a:t>
          </a:r>
          <a:r>
            <a:rPr kumimoji="1" lang="en-US" altLang="ja-JP" sz="1100">
              <a:solidFill>
                <a:schemeClr val="dk1"/>
              </a:solidFill>
              <a:effectLst/>
              <a:latin typeface="+mn-lt"/>
              <a:ea typeface="+mn-ea"/>
              <a:cs typeface="+mn-cs"/>
            </a:rPr>
            <a:t>=</a:t>
          </a:r>
          <a:r>
            <a:rPr kumimoji="0" lang="en-US" altLang="ja-JP" sz="1100" b="0" i="0">
              <a:solidFill>
                <a:schemeClr val="dk1"/>
              </a:solidFill>
              <a:effectLst/>
              <a:latin typeface="+mn-lt"/>
              <a:ea typeface="+mn-ea"/>
              <a:cs typeface="+mn-cs"/>
            </a:rPr>
            <a:t>152.798</a:t>
          </a:r>
          <a:r>
            <a:rPr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標準化偏回帰係数</a:t>
          </a:r>
          <a:r>
            <a:rPr kumimoji="1" lang="en-US" altLang="ja-JP" sz="1100">
              <a:solidFill>
                <a:schemeClr val="dk1"/>
              </a:solidFill>
              <a:effectLst/>
              <a:latin typeface="+mn-lt"/>
              <a:ea typeface="+mn-ea"/>
              <a:cs typeface="+mn-cs"/>
            </a:rPr>
            <a:t>=</a:t>
          </a:r>
          <a:r>
            <a:rPr kumimoji="0" lang="en-US" altLang="ja-JP" sz="1100" b="0" i="0">
              <a:solidFill>
                <a:schemeClr val="dk1"/>
              </a:solidFill>
              <a:effectLst/>
              <a:latin typeface="+mn-lt"/>
              <a:ea typeface="+mn-ea"/>
              <a:cs typeface="+mn-cs"/>
            </a:rPr>
            <a:t>1.258</a:t>
          </a:r>
          <a:r>
            <a:rPr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,p&lt;0.01</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年齢</a:t>
          </a:r>
          <a:r>
            <a:rPr kumimoji="1" lang="ja-JP" altLang="ja-JP" sz="1100">
              <a:solidFill>
                <a:schemeClr val="dk1"/>
              </a:solidFill>
              <a:effectLst/>
              <a:latin typeface="+mn-lt"/>
              <a:ea typeface="+mn-ea"/>
              <a:cs typeface="+mn-cs"/>
            </a:rPr>
            <a:t> 偏回帰係数</a:t>
          </a:r>
          <a:r>
            <a:rPr kumimoji="1" lang="en-US" altLang="ja-JP" sz="1100">
              <a:solidFill>
                <a:schemeClr val="dk1"/>
              </a:solidFill>
              <a:effectLst/>
              <a:latin typeface="+mn-lt"/>
              <a:ea typeface="+mn-ea"/>
              <a:cs typeface="+mn-cs"/>
            </a:rPr>
            <a:t>=</a:t>
          </a:r>
          <a:r>
            <a:rPr kumimoji="0" lang="en-US" altLang="ja-JP" sz="1100" b="0" i="0">
              <a:solidFill>
                <a:srgbClr val="0070C0"/>
              </a:solidFill>
              <a:effectLst/>
              <a:latin typeface="+mn-lt"/>
              <a:ea typeface="+mn-ea"/>
              <a:cs typeface="+mn-cs"/>
            </a:rPr>
            <a:t>-33.175</a:t>
          </a:r>
          <a:r>
            <a:rPr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標準化偏回帰係数</a:t>
          </a:r>
          <a:r>
            <a:rPr kumimoji="1" lang="en-US" altLang="ja-JP" sz="1100">
              <a:solidFill>
                <a:schemeClr val="dk1"/>
              </a:solidFill>
              <a:effectLst/>
              <a:latin typeface="+mn-lt"/>
              <a:ea typeface="+mn-ea"/>
              <a:cs typeface="+mn-cs"/>
            </a:rPr>
            <a:t>=</a:t>
          </a:r>
          <a:r>
            <a:rPr kumimoji="0" lang="en-US" altLang="ja-JP" sz="1100" b="0" i="0">
              <a:solidFill>
                <a:schemeClr val="dk1"/>
              </a:solidFill>
              <a:effectLst/>
              <a:latin typeface="+mn-lt"/>
              <a:ea typeface="+mn-ea"/>
              <a:cs typeface="+mn-cs"/>
            </a:rPr>
            <a:t>-0.461</a:t>
          </a:r>
          <a:r>
            <a:rPr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,p&lt;0.01</a:t>
          </a:r>
          <a:endParaRPr lang="ja-JP" altLang="ja-JP">
            <a:effectLst/>
          </a:endParaRPr>
        </a:p>
        <a:p>
          <a:r>
            <a:rPr kumimoji="1" lang="ja-JP" altLang="en-US" sz="1100"/>
            <a:t>これから</a:t>
          </a:r>
          <a:r>
            <a:rPr kumimoji="1" lang="en-US" altLang="ja-JP" sz="1100"/>
            <a:t>B</a:t>
          </a:r>
          <a:r>
            <a:rPr kumimoji="1" lang="ja-JP" altLang="en-US" sz="1100"/>
            <a:t>さんが指摘するように年齢が</a:t>
          </a:r>
          <a:r>
            <a:rPr kumimoji="1" lang="en-US" altLang="ja-JP" sz="1100"/>
            <a:t>1</a:t>
          </a:r>
          <a:r>
            <a:rPr kumimoji="1" lang="ja-JP" altLang="en-US" sz="1100"/>
            <a:t>歳上がれば時給は</a:t>
          </a:r>
          <a:r>
            <a:rPr kumimoji="1" lang="en-US" altLang="ja-JP" sz="1100">
              <a:solidFill>
                <a:srgbClr val="0070C0"/>
              </a:solidFill>
            </a:rPr>
            <a:t>33.175</a:t>
          </a:r>
          <a:r>
            <a:rPr kumimoji="1" lang="ja-JP" altLang="en-US" sz="1100"/>
            <a:t>円</a:t>
          </a:r>
          <a:r>
            <a:rPr kumimoji="1" lang="ja-JP" altLang="en-US" sz="1100">
              <a:solidFill>
                <a:srgbClr val="FF0000"/>
              </a:solidFill>
            </a:rPr>
            <a:t>下がる</a:t>
          </a:r>
          <a:r>
            <a:rPr kumimoji="1" lang="ja-JP" altLang="en-US" sz="1100"/>
            <a:t>といえる。しかしこれは勤続年数で統制を掛けた結果であり、「勤続年数が同じであれば」という条件を含んだものである。</a:t>
          </a:r>
          <a:r>
            <a:rPr kumimoji="1" lang="en-US" altLang="ja-JP" sz="1100"/>
            <a:t>2.1</a:t>
          </a:r>
          <a:r>
            <a:rPr kumimoji="1" lang="ja-JP" altLang="en-US" sz="1100"/>
            <a:t>の結果より年齢と勤続年数の相関は極めて高く</a:t>
          </a:r>
          <a:r>
            <a:rPr kumimoji="1" lang="en-US" altLang="ja-JP" sz="1100"/>
            <a:t>(r=</a:t>
          </a:r>
          <a:r>
            <a:rPr kumimoji="1" lang="en-US" altLang="ja-JP" sz="1100">
              <a:solidFill>
                <a:schemeClr val="dk1"/>
              </a:solidFill>
              <a:effectLst/>
              <a:latin typeface="+mn-lt"/>
              <a:ea typeface="+mn-ea"/>
              <a:cs typeface="+mn-cs"/>
            </a:rPr>
            <a:t>0.929)</a:t>
          </a:r>
          <a:r>
            <a:rPr kumimoji="1" lang="ja-JP" altLang="en-US" sz="1100">
              <a:solidFill>
                <a:schemeClr val="dk1"/>
              </a:solidFill>
              <a:effectLst/>
              <a:latin typeface="+mn-lt"/>
              <a:ea typeface="+mn-ea"/>
              <a:cs typeface="+mn-cs"/>
            </a:rPr>
            <a:t>、この条件を無視して、この回帰式から年齢と時給だけの関連を読み取ることはできない。</a:t>
          </a:r>
          <a:endParaRPr kumimoji="1" lang="ja-JP" altLang="en-US" sz="1100"/>
        </a:p>
      </xdr:txBody>
    </xdr:sp>
    <xdr:clientData/>
  </xdr:twoCellAnchor>
  <xdr:twoCellAnchor>
    <xdr:from>
      <xdr:col>9</xdr:col>
      <xdr:colOff>647700</xdr:colOff>
      <xdr:row>43</xdr:row>
      <xdr:rowOff>76199</xdr:rowOff>
    </xdr:from>
    <xdr:to>
      <xdr:col>17</xdr:col>
      <xdr:colOff>638175</xdr:colOff>
      <xdr:row>50</xdr:row>
      <xdr:rowOff>76199</xdr:rowOff>
    </xdr:to>
    <xdr:sp macro="" textlink="">
      <xdr:nvSpPr>
        <xdr:cNvPr id="3" name="テキスト ボックス 2"/>
        <xdr:cNvSpPr txBox="1"/>
      </xdr:nvSpPr>
      <xdr:spPr>
        <a:xfrm>
          <a:off x="7600950" y="10372724"/>
          <a:ext cx="6096000" cy="1666875"/>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「性別」や「学歴」といったカテゴリーデータは数値化してダミーデータとして重回帰式の説明変数に置くことができる。そうして</a:t>
          </a:r>
          <a:r>
            <a:rPr kumimoji="1" lang="en-US" altLang="ja-JP" sz="1100"/>
            <a:t>B</a:t>
          </a:r>
          <a:r>
            <a:rPr kumimoji="1" lang="ja-JP" altLang="en-US" sz="1100"/>
            <a:t>さんは年齢、勤続年数を含め、時給を目的変数とする重回帰分析を行っている。</a:t>
          </a:r>
          <a:endParaRPr kumimoji="1" lang="en-US" altLang="ja-JP" sz="1100"/>
        </a:p>
        <a:p>
          <a:r>
            <a:rPr kumimoji="1" lang="ja-JP" altLang="en-US" sz="1100"/>
            <a:t>重回帰分析には</a:t>
          </a:r>
          <a:r>
            <a:rPr kumimoji="1" lang="en-US" altLang="ja-JP" sz="1100"/>
            <a:t>Excel</a:t>
          </a:r>
          <a:r>
            <a:rPr kumimoji="1" lang="ja-JP" altLang="en-US" sz="1100"/>
            <a:t>の分析ツールが使える。</a:t>
          </a:r>
          <a:endParaRPr kumimoji="1" lang="en-US" altLang="ja-JP" sz="1100"/>
        </a:p>
        <a:p>
          <a:r>
            <a:rPr kumimoji="1" lang="ja-JP" altLang="en-US" sz="1100"/>
            <a:t>結果の読み取りについては「考察」の通りである。この重回帰分析より年齢と時給との関連が読み取れるが、それは「勤続年数」で統制を掛けた結果として読み取ることが必要である。</a:t>
          </a:r>
          <a:endParaRPr kumimoji="1" lang="en-US" altLang="ja-JP"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0</xdr:colOff>
      <xdr:row>22</xdr:row>
      <xdr:rowOff>0</xdr:rowOff>
    </xdr:from>
    <xdr:to>
      <xdr:col>20</xdr:col>
      <xdr:colOff>209550</xdr:colOff>
      <xdr:row>42</xdr:row>
      <xdr:rowOff>0</xdr:rowOff>
    </xdr:to>
    <xdr:sp macro="" textlink="">
      <xdr:nvSpPr>
        <xdr:cNvPr id="2" name="テキスト ボックス 1"/>
        <xdr:cNvSpPr txBox="1"/>
      </xdr:nvSpPr>
      <xdr:spPr>
        <a:xfrm>
          <a:off x="6858000" y="5295900"/>
          <a:ext cx="8391525" cy="476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考察</a:t>
          </a:r>
          <a:r>
            <a:rPr kumimoji="1" lang="en-US" altLang="ja-JP" sz="1100"/>
            <a:t>】</a:t>
          </a:r>
        </a:p>
        <a:p>
          <a:r>
            <a:rPr kumimoji="1" lang="ja-JP" altLang="en-US" sz="1100"/>
            <a:t>平均時給と働き手の諸属性の関係について、時給を目的変数、性別、学歴、年齢を説明変数として回帰分析を行った。これより以下の結果が得られた。</a:t>
          </a:r>
          <a:endParaRPr kumimoji="1" lang="en-US" altLang="ja-JP" sz="1100"/>
        </a:p>
        <a:p>
          <a:r>
            <a:rPr kumimoji="1" lang="ja-JP" altLang="en-US" sz="1100" b="1"/>
            <a:t>回帰式</a:t>
          </a:r>
          <a:endParaRPr kumimoji="1" lang="en-US" altLang="ja-JP" sz="1100" b="1"/>
        </a:p>
        <a:p>
          <a:r>
            <a:rPr kumimoji="1" lang="ja-JP" altLang="en-US" sz="1100"/>
            <a:t>時給</a:t>
          </a:r>
          <a:r>
            <a:rPr kumimoji="1" lang="en-US" altLang="ja-JP" sz="1100"/>
            <a:t>=</a:t>
          </a:r>
          <a:r>
            <a:rPr kumimoji="1" lang="ja-JP" altLang="en-US" sz="1100"/>
            <a:t>「男」</a:t>
          </a:r>
          <a:r>
            <a:rPr kumimoji="1" lang="en-US" altLang="ja-JP" sz="1100"/>
            <a:t>×643.499+</a:t>
          </a:r>
          <a:r>
            <a:rPr kumimoji="1" lang="ja-JP" altLang="en-US" sz="1100"/>
            <a:t>「高校」</a:t>
          </a:r>
          <a:r>
            <a:rPr kumimoji="1" lang="en-US" altLang="ja-JP" sz="1100"/>
            <a:t>×758.425+</a:t>
          </a:r>
          <a:r>
            <a:rPr kumimoji="1" lang="ja-JP" altLang="en-US" sz="1100"/>
            <a:t>「短大」</a:t>
          </a:r>
          <a:r>
            <a:rPr kumimoji="1" lang="en-US" altLang="ja-JP" sz="1100"/>
            <a:t>×1160.931+</a:t>
          </a:r>
          <a:r>
            <a:rPr kumimoji="1" lang="ja-JP" altLang="en-US" sz="1100"/>
            <a:t>「大学」</a:t>
          </a:r>
          <a:r>
            <a:rPr kumimoji="1" lang="en-US" altLang="ja-JP" sz="1100"/>
            <a:t>×1736.058+</a:t>
          </a:r>
          <a:r>
            <a:rPr kumimoji="1" lang="ja-JP" altLang="en-US" sz="1100"/>
            <a:t>年齢</a:t>
          </a:r>
          <a:r>
            <a:rPr kumimoji="1" lang="en-US" altLang="ja-JP" sz="1100"/>
            <a:t>×</a:t>
          </a:r>
          <a:r>
            <a:rPr kumimoji="1" lang="en-US" altLang="ja-JP" sz="1100">
              <a:solidFill>
                <a:srgbClr val="0070C0"/>
              </a:solidFill>
            </a:rPr>
            <a:t>48.291</a:t>
          </a:r>
          <a:r>
            <a:rPr kumimoji="1" lang="en-US" altLang="ja-JP" sz="1100"/>
            <a:t>-1003.766</a:t>
          </a:r>
        </a:p>
        <a:p>
          <a:r>
            <a:rPr kumimoji="1" lang="ja-JP" altLang="en-US" sz="1100" b="1"/>
            <a:t>モデル概要</a:t>
          </a:r>
          <a:endParaRPr kumimoji="1" lang="en-US" altLang="ja-JP" sz="1100" b="1"/>
        </a:p>
        <a:p>
          <a:r>
            <a:rPr kumimoji="1" lang="ja-JP" altLang="en-US" sz="1100"/>
            <a:t>補正</a:t>
          </a:r>
          <a:r>
            <a:rPr kumimoji="1" lang="en-US" altLang="ja-JP" sz="1100"/>
            <a:t>R2=0.795</a:t>
          </a:r>
        </a:p>
        <a:p>
          <a:r>
            <a:rPr kumimoji="1" lang="ja-JP" altLang="en-US" sz="1100" b="1"/>
            <a:t>分散分析</a:t>
          </a:r>
          <a:endParaRPr kumimoji="1" lang="en-US" altLang="ja-JP" sz="1100" b="1"/>
        </a:p>
        <a:p>
          <a:r>
            <a:rPr kumimoji="1" lang="en-US" altLang="ja-JP" sz="1100"/>
            <a:t>F(5,172)=138.20, p&lt;0.01</a:t>
          </a:r>
        </a:p>
        <a:p>
          <a:r>
            <a:rPr kumimoji="1" lang="ja-JP" altLang="en-US" sz="1100" b="1"/>
            <a:t>係数</a:t>
          </a:r>
          <a:endParaRPr kumimoji="1" lang="en-US" altLang="ja-JP" sz="1100" b="1"/>
        </a:p>
        <a:p>
          <a:r>
            <a:rPr kumimoji="1" lang="ja-JP" altLang="en-US" sz="1100"/>
            <a:t>「男」 偏回帰係数</a:t>
          </a:r>
          <a:r>
            <a:rPr kumimoji="1" lang="en-US" altLang="ja-JP" sz="1100"/>
            <a:t>=</a:t>
          </a:r>
          <a:r>
            <a:rPr kumimoji="1" lang="en-US" altLang="ja-JP" sz="1100">
              <a:solidFill>
                <a:schemeClr val="dk1"/>
              </a:solidFill>
              <a:effectLst/>
              <a:latin typeface="+mn-lt"/>
              <a:ea typeface="+mn-ea"/>
              <a:cs typeface="+mn-cs"/>
            </a:rPr>
            <a:t>634.499</a:t>
          </a:r>
          <a:r>
            <a:rPr kumimoji="1" lang="en-US" altLang="ja-JP" sz="1100"/>
            <a:t>,</a:t>
          </a:r>
          <a:r>
            <a:rPr kumimoji="1" lang="ja-JP" altLang="en-US" sz="1100"/>
            <a:t>標準化偏回帰係数</a:t>
          </a:r>
          <a:r>
            <a:rPr kumimoji="1" lang="en-US" altLang="ja-JP" sz="1100"/>
            <a:t>=</a:t>
          </a:r>
          <a:r>
            <a:rPr lang="en-US" altLang="ja-JP" sz="1100" b="0" i="0" u="none" strike="noStrike">
              <a:solidFill>
                <a:schemeClr val="dk1"/>
              </a:solidFill>
              <a:effectLst/>
              <a:latin typeface="+mn-lt"/>
              <a:ea typeface="+mn-ea"/>
              <a:cs typeface="+mn-cs"/>
            </a:rPr>
            <a:t>0.335</a:t>
          </a:r>
          <a:r>
            <a:rPr lang="ja-JP" altLang="en-US"/>
            <a:t> </a:t>
          </a:r>
          <a:r>
            <a:rPr kumimoji="1" lang="en-US" altLang="ja-JP" sz="1100"/>
            <a:t>,p&lt;0.01</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「高校」</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偏</a:t>
          </a:r>
          <a:r>
            <a:rPr kumimoji="1" lang="ja-JP" altLang="ja-JP" sz="1100">
              <a:solidFill>
                <a:schemeClr val="dk1"/>
              </a:solidFill>
              <a:effectLst/>
              <a:latin typeface="+mn-lt"/>
              <a:ea typeface="+mn-ea"/>
              <a:cs typeface="+mn-cs"/>
            </a:rPr>
            <a:t>回帰係数</a:t>
          </a:r>
          <a:r>
            <a:rPr kumimoji="1" lang="en-US" altLang="ja-JP" sz="1100">
              <a:solidFill>
                <a:schemeClr val="dk1"/>
              </a:solidFill>
              <a:effectLst/>
              <a:latin typeface="+mn-lt"/>
              <a:ea typeface="+mn-ea"/>
              <a:cs typeface="+mn-cs"/>
            </a:rPr>
            <a:t>=</a:t>
          </a:r>
          <a:r>
            <a:rPr kumimoji="0" lang="en-US" altLang="ja-JP" sz="1100" b="0" i="0" u="none" strike="noStrike">
              <a:solidFill>
                <a:schemeClr val="dk1"/>
              </a:solidFill>
              <a:effectLst/>
              <a:latin typeface="+mn-lt"/>
              <a:ea typeface="+mn-ea"/>
              <a:cs typeface="+mn-cs"/>
            </a:rPr>
            <a:t>758.425</a:t>
          </a:r>
          <a:r>
            <a:rPr lang="ja-JP" altLang="en-US"/>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標準化</a:t>
          </a:r>
          <a:r>
            <a:rPr kumimoji="1" lang="ja-JP" altLang="en-US" sz="1100">
              <a:solidFill>
                <a:schemeClr val="dk1"/>
              </a:solidFill>
              <a:effectLst/>
              <a:latin typeface="+mn-lt"/>
              <a:ea typeface="+mn-ea"/>
              <a:cs typeface="+mn-cs"/>
            </a:rPr>
            <a:t>偏</a:t>
          </a:r>
          <a:r>
            <a:rPr kumimoji="1" lang="ja-JP" altLang="ja-JP" sz="1100">
              <a:solidFill>
                <a:schemeClr val="dk1"/>
              </a:solidFill>
              <a:effectLst/>
              <a:latin typeface="+mn-lt"/>
              <a:ea typeface="+mn-ea"/>
              <a:cs typeface="+mn-cs"/>
            </a:rPr>
            <a:t>回帰係数</a:t>
          </a:r>
          <a:r>
            <a:rPr kumimoji="1" lang="en-US" altLang="ja-JP" sz="1100">
              <a:solidFill>
                <a:schemeClr val="dk1"/>
              </a:solidFill>
              <a:effectLst/>
              <a:latin typeface="+mn-lt"/>
              <a:ea typeface="+mn-ea"/>
              <a:cs typeface="+mn-cs"/>
            </a:rPr>
            <a:t>=</a:t>
          </a:r>
          <a:r>
            <a:rPr kumimoji="0" lang="en-US" altLang="ja-JP" sz="1100" b="0" i="0" u="none" strike="noStrike">
              <a:solidFill>
                <a:schemeClr val="dk1"/>
              </a:solidFill>
              <a:effectLst/>
              <a:latin typeface="+mn-lt"/>
              <a:ea typeface="+mn-ea"/>
              <a:cs typeface="+mn-cs"/>
            </a:rPr>
            <a:t>0.456</a:t>
          </a:r>
          <a:r>
            <a:rPr lang="ja-JP" altLang="en-US"/>
            <a:t> </a:t>
          </a:r>
          <a:r>
            <a:rPr kumimoji="1" lang="en-US" altLang="ja-JP" sz="1100">
              <a:solidFill>
                <a:schemeClr val="dk1"/>
              </a:solidFill>
              <a:effectLst/>
              <a:latin typeface="+mn-lt"/>
              <a:ea typeface="+mn-ea"/>
              <a:cs typeface="+mn-cs"/>
            </a:rPr>
            <a:t>,p&lt;0.01</a:t>
          </a:r>
          <a:r>
            <a:rPr lang="ja-JP" altLang="en-US"/>
            <a:t> </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「短大」</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偏</a:t>
          </a:r>
          <a:r>
            <a:rPr kumimoji="1" lang="ja-JP" altLang="ja-JP" sz="1100">
              <a:solidFill>
                <a:schemeClr val="dk1"/>
              </a:solidFill>
              <a:effectLst/>
              <a:latin typeface="+mn-lt"/>
              <a:ea typeface="+mn-ea"/>
              <a:cs typeface="+mn-cs"/>
            </a:rPr>
            <a:t>回帰係数</a:t>
          </a:r>
          <a:r>
            <a:rPr kumimoji="1" lang="en-US" altLang="ja-JP" sz="1100">
              <a:solidFill>
                <a:schemeClr val="dk1"/>
              </a:solidFill>
              <a:effectLst/>
              <a:latin typeface="+mn-lt"/>
              <a:ea typeface="+mn-ea"/>
              <a:cs typeface="+mn-cs"/>
            </a:rPr>
            <a:t>=</a:t>
          </a:r>
          <a:r>
            <a:rPr kumimoji="0" lang="en-US" altLang="ja-JP" sz="1100" b="0" i="0" u="none" strike="noStrike">
              <a:solidFill>
                <a:schemeClr val="dk1"/>
              </a:solidFill>
              <a:effectLst/>
              <a:latin typeface="+mn-lt"/>
              <a:ea typeface="+mn-ea"/>
              <a:cs typeface="+mn-cs"/>
            </a:rPr>
            <a:t>1160.931</a:t>
          </a:r>
          <a:r>
            <a:rPr lang="ja-JP" altLang="en-US"/>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標準化</a:t>
          </a:r>
          <a:r>
            <a:rPr kumimoji="1" lang="ja-JP" altLang="en-US" sz="1100">
              <a:solidFill>
                <a:schemeClr val="dk1"/>
              </a:solidFill>
              <a:effectLst/>
              <a:latin typeface="+mn-lt"/>
              <a:ea typeface="+mn-ea"/>
              <a:cs typeface="+mn-cs"/>
            </a:rPr>
            <a:t>偏</a:t>
          </a:r>
          <a:r>
            <a:rPr kumimoji="1" lang="ja-JP" altLang="ja-JP" sz="1100">
              <a:solidFill>
                <a:schemeClr val="dk1"/>
              </a:solidFill>
              <a:effectLst/>
              <a:latin typeface="+mn-lt"/>
              <a:ea typeface="+mn-ea"/>
              <a:cs typeface="+mn-cs"/>
            </a:rPr>
            <a:t>回帰係数</a:t>
          </a:r>
          <a:r>
            <a:rPr kumimoji="1" lang="en-US" altLang="ja-JP" sz="1100">
              <a:solidFill>
                <a:schemeClr val="dk1"/>
              </a:solidFill>
              <a:effectLst/>
              <a:latin typeface="+mn-lt"/>
              <a:ea typeface="+mn-ea"/>
              <a:cs typeface="+mn-cs"/>
            </a:rPr>
            <a:t>=</a:t>
          </a:r>
          <a:r>
            <a:rPr kumimoji="0" lang="en-US" altLang="ja-JP" sz="1100" b="0" i="0" u="none" strike="noStrike">
              <a:solidFill>
                <a:schemeClr val="dk1"/>
              </a:solidFill>
              <a:effectLst/>
              <a:latin typeface="+mn-lt"/>
              <a:ea typeface="+mn-ea"/>
              <a:cs typeface="+mn-cs"/>
            </a:rPr>
            <a:t>0.494</a:t>
          </a:r>
          <a:r>
            <a:rPr lang="ja-JP" altLang="en-US"/>
            <a:t> </a:t>
          </a:r>
          <a:r>
            <a:rPr kumimoji="1" lang="en-US" altLang="ja-JP" sz="1100">
              <a:solidFill>
                <a:schemeClr val="dk1"/>
              </a:solidFill>
              <a:effectLst/>
              <a:latin typeface="+mn-lt"/>
              <a:ea typeface="+mn-ea"/>
              <a:cs typeface="+mn-cs"/>
            </a:rPr>
            <a:t>,p&lt;0.01</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大学</a:t>
          </a:r>
          <a:r>
            <a:rPr kumimoji="1" lang="ja-JP" altLang="ja-JP" sz="1100">
              <a:solidFill>
                <a:schemeClr val="dk1"/>
              </a:solidFill>
              <a:effectLst/>
              <a:latin typeface="+mn-lt"/>
              <a:ea typeface="+mn-ea"/>
              <a:cs typeface="+mn-cs"/>
            </a:rPr>
            <a:t>」 偏回帰係数</a:t>
          </a:r>
          <a:r>
            <a:rPr kumimoji="1" lang="en-US" altLang="ja-JP" sz="1100">
              <a:solidFill>
                <a:schemeClr val="dk1"/>
              </a:solidFill>
              <a:effectLst/>
              <a:latin typeface="+mn-lt"/>
              <a:ea typeface="+mn-ea"/>
              <a:cs typeface="+mn-cs"/>
            </a:rPr>
            <a:t>=</a:t>
          </a:r>
          <a:r>
            <a:rPr kumimoji="0" lang="en-US" altLang="ja-JP" sz="1100" b="0" i="0">
              <a:solidFill>
                <a:schemeClr val="dk1"/>
              </a:solidFill>
              <a:effectLst/>
              <a:latin typeface="+mn-lt"/>
              <a:ea typeface="+mn-ea"/>
              <a:cs typeface="+mn-cs"/>
            </a:rPr>
            <a:t>1736.058</a:t>
          </a:r>
          <a:r>
            <a:rPr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標準化偏回帰係数</a:t>
          </a:r>
          <a:r>
            <a:rPr kumimoji="1" lang="en-US" altLang="ja-JP" sz="1100">
              <a:solidFill>
                <a:schemeClr val="dk1"/>
              </a:solidFill>
              <a:effectLst/>
              <a:latin typeface="+mn-lt"/>
              <a:ea typeface="+mn-ea"/>
              <a:cs typeface="+mn-cs"/>
            </a:rPr>
            <a:t>=</a:t>
          </a:r>
          <a:r>
            <a:rPr lang="en-US" altLang="ja-JP" sz="1100" b="0" i="0">
              <a:solidFill>
                <a:schemeClr val="dk1"/>
              </a:solidFill>
              <a:effectLst/>
              <a:latin typeface="+mn-lt"/>
              <a:ea typeface="+mn-ea"/>
              <a:cs typeface="+mn-cs"/>
            </a:rPr>
            <a:t>0.922</a:t>
          </a:r>
          <a:r>
            <a:rPr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,p&lt;0.01</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年齢</a:t>
          </a:r>
          <a:r>
            <a:rPr kumimoji="1" lang="ja-JP" altLang="ja-JP" sz="1100">
              <a:solidFill>
                <a:schemeClr val="dk1"/>
              </a:solidFill>
              <a:effectLst/>
              <a:latin typeface="+mn-lt"/>
              <a:ea typeface="+mn-ea"/>
              <a:cs typeface="+mn-cs"/>
            </a:rPr>
            <a:t> 偏回帰係数</a:t>
          </a:r>
          <a:r>
            <a:rPr kumimoji="1" lang="en-US" altLang="ja-JP" sz="1100">
              <a:solidFill>
                <a:schemeClr val="dk1"/>
              </a:solidFill>
              <a:effectLst/>
              <a:latin typeface="+mn-lt"/>
              <a:ea typeface="+mn-ea"/>
              <a:cs typeface="+mn-cs"/>
            </a:rPr>
            <a:t>=</a:t>
          </a:r>
          <a:r>
            <a:rPr kumimoji="0" lang="en-US" altLang="ja-JP" sz="1100" b="0" i="0">
              <a:solidFill>
                <a:srgbClr val="0070C0"/>
              </a:solidFill>
              <a:effectLst/>
              <a:latin typeface="+mn-lt"/>
              <a:ea typeface="+mn-ea"/>
              <a:cs typeface="+mn-cs"/>
            </a:rPr>
            <a:t>48.291</a:t>
          </a:r>
          <a:r>
            <a:rPr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標準化偏回帰係数</a:t>
          </a:r>
          <a:r>
            <a:rPr kumimoji="1" lang="en-US" altLang="ja-JP" sz="1100">
              <a:solidFill>
                <a:schemeClr val="dk1"/>
              </a:solidFill>
              <a:effectLst/>
              <a:latin typeface="+mn-lt"/>
              <a:ea typeface="+mn-ea"/>
              <a:cs typeface="+mn-cs"/>
            </a:rPr>
            <a:t>=</a:t>
          </a:r>
          <a:r>
            <a:rPr kumimoji="0" lang="en-US" altLang="ja-JP" sz="1100" b="0" i="0">
              <a:solidFill>
                <a:schemeClr val="dk1"/>
              </a:solidFill>
              <a:effectLst/>
              <a:latin typeface="+mn-lt"/>
              <a:ea typeface="+mn-ea"/>
              <a:cs typeface="+mn-cs"/>
            </a:rPr>
            <a:t>0.671</a:t>
          </a:r>
          <a:r>
            <a:rPr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,p&lt;0.01</a:t>
          </a:r>
        </a:p>
        <a:p>
          <a:pPr marL="0" marR="0" indent="0" defTabSz="914400" eaLnBrk="1" fontAlgn="auto" latinLnBrk="0" hangingPunct="1">
            <a:lnSpc>
              <a:spcPct val="100000"/>
            </a:lnSpc>
            <a:spcBef>
              <a:spcPts val="0"/>
            </a:spcBef>
            <a:spcAft>
              <a:spcPts val="0"/>
            </a:spcAft>
            <a:buClrTx/>
            <a:buSzTx/>
            <a:buFontTx/>
            <a:buNone/>
            <a:tabLst/>
            <a:defRPr/>
          </a:pPr>
          <a:r>
            <a:rPr lang="ja-JP" altLang="en-US">
              <a:effectLst/>
            </a:rPr>
            <a:t>この重回帰式より性別、学歴で統制を掛けた結果としての年齢と時給の関係を読み取ることができる。すなわち性、最終学歴が等しいとき、年齢が</a:t>
          </a:r>
          <a:r>
            <a:rPr lang="en-US" altLang="ja-JP">
              <a:effectLst/>
            </a:rPr>
            <a:t>1</a:t>
          </a:r>
          <a:r>
            <a:rPr lang="ja-JP" altLang="en-US">
              <a:effectLst/>
            </a:rPr>
            <a:t>歳上がれば時給は</a:t>
          </a:r>
          <a:r>
            <a:rPr lang="en-US" altLang="ja-JP">
              <a:solidFill>
                <a:srgbClr val="0070C0"/>
              </a:solidFill>
              <a:effectLst/>
            </a:rPr>
            <a:t>48.291</a:t>
          </a:r>
          <a:r>
            <a:rPr lang="ja-JP" altLang="en-US">
              <a:effectLst/>
            </a:rPr>
            <a:t>円</a:t>
          </a:r>
          <a:r>
            <a:rPr lang="ja-JP" altLang="en-US">
              <a:solidFill>
                <a:srgbClr val="FF0000"/>
              </a:solidFill>
              <a:effectLst/>
            </a:rPr>
            <a:t>上昇する</a:t>
          </a:r>
          <a:r>
            <a:rPr lang="ja-JP" altLang="en-US">
              <a:effectLst/>
            </a:rPr>
            <a:t>。</a:t>
          </a:r>
          <a:endParaRPr lang="ja-JP" altLang="ja-JP">
            <a:effectLst/>
          </a:endParaRPr>
        </a:p>
      </xdr:txBody>
    </xdr:sp>
    <xdr:clientData/>
  </xdr:twoCellAnchor>
  <xdr:twoCellAnchor>
    <xdr:from>
      <xdr:col>9</xdr:col>
      <xdr:colOff>0</xdr:colOff>
      <xdr:row>43</xdr:row>
      <xdr:rowOff>0</xdr:rowOff>
    </xdr:from>
    <xdr:to>
      <xdr:col>16</xdr:col>
      <xdr:colOff>657225</xdr:colOff>
      <xdr:row>52</xdr:row>
      <xdr:rowOff>228600</xdr:rowOff>
    </xdr:to>
    <xdr:sp macro="" textlink="">
      <xdr:nvSpPr>
        <xdr:cNvPr id="3" name="テキスト ボックス 2"/>
        <xdr:cNvSpPr txBox="1"/>
      </xdr:nvSpPr>
      <xdr:spPr>
        <a:xfrm>
          <a:off x="6858000" y="10296525"/>
          <a:ext cx="6096000" cy="2371725"/>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先の重回帰式から「勤続年数」を外して重回帰式を立て直している。これにより「時給」と「年齢」との関係は「性別」「学歴」のみで統制を掛けた結果として読み取れ、勤続年数の影響は受けていない。</a:t>
          </a:r>
          <a:endParaRPr kumimoji="1" lang="en-US" altLang="ja-JP" sz="1100"/>
        </a:p>
        <a:p>
          <a:r>
            <a:rPr kumimoji="1" lang="ja-JP" altLang="en-US" sz="1100"/>
            <a:t>ちなみに相関行列の分析結果は</a:t>
          </a:r>
          <a:r>
            <a:rPr kumimoji="1" lang="ja-JP" altLang="ja-JP" sz="1100">
              <a:solidFill>
                <a:schemeClr val="dk1"/>
              </a:solidFill>
              <a:effectLst/>
              <a:latin typeface="+mn-lt"/>
              <a:ea typeface="+mn-ea"/>
              <a:cs typeface="+mn-cs"/>
            </a:rPr>
            <a:t>「性別」「学歴」</a:t>
          </a:r>
          <a:r>
            <a:rPr kumimoji="1" lang="ja-JP" altLang="en-US" sz="1100">
              <a:solidFill>
                <a:schemeClr val="dk1"/>
              </a:solidFill>
              <a:effectLst/>
              <a:latin typeface="+mn-lt"/>
              <a:ea typeface="+mn-ea"/>
              <a:cs typeface="+mn-cs"/>
            </a:rPr>
            <a:t>の影響も考慮しない、純然たる「年齢」と「時給」の結果として読み取ったものである。つまり後半</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つの分析は個々別々のモデルに基づいて行った分析なのである。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どのモデルが価値があるかは文脈による。</a:t>
          </a: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さんの重回帰式も間違っているわけではなく、正しく読み取ることができれば十分に意義のある分析である。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79"/>
  <sheetViews>
    <sheetView tabSelected="1" workbookViewId="0"/>
  </sheetViews>
  <sheetFormatPr defaultColWidth="8.875" defaultRowHeight="18.75" x14ac:dyDescent="0.4"/>
  <cols>
    <col min="1" max="1" width="8.875" style="12"/>
    <col min="2" max="16384" width="8.875" style="4"/>
  </cols>
  <sheetData>
    <row r="1" spans="1:6" x14ac:dyDescent="0.4">
      <c r="A1" s="1" t="s">
        <v>7</v>
      </c>
      <c r="B1" s="2" t="s">
        <v>6</v>
      </c>
      <c r="C1" s="2" t="s">
        <v>5</v>
      </c>
      <c r="D1" s="3" t="s">
        <v>4</v>
      </c>
      <c r="E1" s="3" t="s">
        <v>3</v>
      </c>
      <c r="F1" s="3" t="s">
        <v>2</v>
      </c>
    </row>
    <row r="2" spans="1:6" x14ac:dyDescent="0.4">
      <c r="A2" s="5">
        <v>1</v>
      </c>
      <c r="B2" s="6" t="s">
        <v>1</v>
      </c>
      <c r="C2" s="7" t="s">
        <v>9</v>
      </c>
      <c r="D2" s="9">
        <v>57</v>
      </c>
      <c r="E2" s="10">
        <v>23.9</v>
      </c>
      <c r="F2" s="11">
        <v>2428</v>
      </c>
    </row>
    <row r="3" spans="1:6" x14ac:dyDescent="0.4">
      <c r="A3" s="5">
        <v>2</v>
      </c>
      <c r="B3" s="6" t="s">
        <v>1</v>
      </c>
      <c r="C3" s="7" t="s">
        <v>9</v>
      </c>
      <c r="D3" s="9">
        <v>57</v>
      </c>
      <c r="E3" s="10">
        <v>23.9</v>
      </c>
      <c r="F3" s="11">
        <v>2428</v>
      </c>
    </row>
    <row r="4" spans="1:6" x14ac:dyDescent="0.4">
      <c r="A4" s="5">
        <v>3</v>
      </c>
      <c r="B4" s="6" t="s">
        <v>1</v>
      </c>
      <c r="C4" s="7" t="s">
        <v>9</v>
      </c>
      <c r="D4" s="9">
        <v>57</v>
      </c>
      <c r="E4" s="10">
        <v>23.9</v>
      </c>
      <c r="F4" s="11">
        <v>2428</v>
      </c>
    </row>
    <row r="5" spans="1:6" x14ac:dyDescent="0.4">
      <c r="A5" s="5">
        <v>28</v>
      </c>
      <c r="B5" s="6" t="s">
        <v>1</v>
      </c>
      <c r="C5" s="7" t="s">
        <v>9</v>
      </c>
      <c r="D5" s="9">
        <v>52</v>
      </c>
      <c r="E5" s="10">
        <v>22.1</v>
      </c>
      <c r="F5" s="11">
        <v>2442</v>
      </c>
    </row>
    <row r="6" spans="1:6" x14ac:dyDescent="0.4">
      <c r="A6" s="5">
        <v>29</v>
      </c>
      <c r="B6" s="6" t="s">
        <v>1</v>
      </c>
      <c r="C6" s="7" t="s">
        <v>9</v>
      </c>
      <c r="D6" s="9">
        <v>52</v>
      </c>
      <c r="E6" s="10">
        <v>22.1</v>
      </c>
      <c r="F6" s="11">
        <v>2442</v>
      </c>
    </row>
    <row r="7" spans="1:6" x14ac:dyDescent="0.4">
      <c r="A7" s="5">
        <v>30</v>
      </c>
      <c r="B7" s="6" t="s">
        <v>1</v>
      </c>
      <c r="C7" s="7" t="s">
        <v>9</v>
      </c>
      <c r="D7" s="9">
        <v>52</v>
      </c>
      <c r="E7" s="10">
        <v>22.1</v>
      </c>
      <c r="F7" s="11">
        <v>2442</v>
      </c>
    </row>
    <row r="8" spans="1:6" x14ac:dyDescent="0.4">
      <c r="A8" s="5">
        <v>46</v>
      </c>
      <c r="B8" s="6" t="s">
        <v>1</v>
      </c>
      <c r="C8" s="7" t="s">
        <v>9</v>
      </c>
      <c r="D8" s="9">
        <v>47</v>
      </c>
      <c r="E8" s="10">
        <v>18.7</v>
      </c>
      <c r="F8" s="11">
        <v>2264</v>
      </c>
    </row>
    <row r="9" spans="1:6" x14ac:dyDescent="0.4">
      <c r="A9" s="5">
        <v>48</v>
      </c>
      <c r="B9" s="6" t="s">
        <v>1</v>
      </c>
      <c r="C9" s="7" t="s">
        <v>9</v>
      </c>
      <c r="D9" s="9">
        <v>62</v>
      </c>
      <c r="E9" s="10">
        <v>16.3</v>
      </c>
      <c r="F9" s="11">
        <v>1723</v>
      </c>
    </row>
    <row r="10" spans="1:6" x14ac:dyDescent="0.4">
      <c r="A10" s="5">
        <v>57</v>
      </c>
      <c r="B10" s="6" t="s">
        <v>0</v>
      </c>
      <c r="C10" s="7" t="s">
        <v>9</v>
      </c>
      <c r="D10" s="9">
        <v>57</v>
      </c>
      <c r="E10" s="10">
        <v>15.7</v>
      </c>
      <c r="F10" s="11">
        <v>1375</v>
      </c>
    </row>
    <row r="11" spans="1:6" x14ac:dyDescent="0.4">
      <c r="A11" s="5">
        <v>69</v>
      </c>
      <c r="B11" s="6" t="s">
        <v>0</v>
      </c>
      <c r="C11" s="7" t="s">
        <v>9</v>
      </c>
      <c r="D11" s="9">
        <v>52</v>
      </c>
      <c r="E11" s="10">
        <v>14.4</v>
      </c>
      <c r="F11" s="11">
        <v>1385</v>
      </c>
    </row>
    <row r="12" spans="1:6" x14ac:dyDescent="0.4">
      <c r="A12" s="5">
        <v>31</v>
      </c>
      <c r="B12" s="6" t="s">
        <v>1</v>
      </c>
      <c r="C12" s="7" t="s">
        <v>26</v>
      </c>
      <c r="D12" s="9">
        <v>52</v>
      </c>
      <c r="E12" s="10">
        <v>21.7</v>
      </c>
      <c r="F12" s="11">
        <v>3386</v>
      </c>
    </row>
    <row r="13" spans="1:6" x14ac:dyDescent="0.4">
      <c r="A13" s="5">
        <v>47</v>
      </c>
      <c r="B13" s="6" t="s">
        <v>1</v>
      </c>
      <c r="C13" s="7" t="s">
        <v>26</v>
      </c>
      <c r="D13" s="9">
        <v>47</v>
      </c>
      <c r="E13" s="10">
        <v>18</v>
      </c>
      <c r="F13" s="11">
        <v>3105</v>
      </c>
    </row>
    <row r="14" spans="1:6" x14ac:dyDescent="0.4">
      <c r="A14" s="5">
        <v>67</v>
      </c>
      <c r="B14" s="6" t="s">
        <v>0</v>
      </c>
      <c r="C14" s="7" t="s">
        <v>26</v>
      </c>
      <c r="D14" s="9">
        <v>52</v>
      </c>
      <c r="E14" s="10">
        <v>14.8</v>
      </c>
      <c r="F14" s="11">
        <v>2370</v>
      </c>
    </row>
    <row r="15" spans="1:6" x14ac:dyDescent="0.4">
      <c r="A15" s="5">
        <v>68</v>
      </c>
      <c r="B15" s="6" t="s">
        <v>1</v>
      </c>
      <c r="C15" s="7" t="s">
        <v>26</v>
      </c>
      <c r="D15" s="9">
        <v>42</v>
      </c>
      <c r="E15" s="10">
        <v>14.5</v>
      </c>
      <c r="F15" s="11">
        <v>2798</v>
      </c>
    </row>
    <row r="16" spans="1:6" x14ac:dyDescent="0.4">
      <c r="A16" s="5">
        <v>76</v>
      </c>
      <c r="B16" s="6" t="s">
        <v>0</v>
      </c>
      <c r="C16" s="7" t="s">
        <v>26</v>
      </c>
      <c r="D16" s="9">
        <v>47</v>
      </c>
      <c r="E16" s="10">
        <v>13.3</v>
      </c>
      <c r="F16" s="11">
        <v>2323</v>
      </c>
    </row>
    <row r="17" spans="1:6" x14ac:dyDescent="0.4">
      <c r="A17" s="5">
        <v>89</v>
      </c>
      <c r="B17" s="6" t="s">
        <v>1</v>
      </c>
      <c r="C17" s="7" t="s">
        <v>26</v>
      </c>
      <c r="D17" s="9">
        <v>37</v>
      </c>
      <c r="E17" s="10">
        <v>11.9</v>
      </c>
      <c r="F17" s="11">
        <v>2562</v>
      </c>
    </row>
    <row r="18" spans="1:6" x14ac:dyDescent="0.4">
      <c r="A18" s="5">
        <v>97</v>
      </c>
      <c r="B18" s="6" t="s">
        <v>0</v>
      </c>
      <c r="C18" s="7" t="s">
        <v>26</v>
      </c>
      <c r="D18" s="9">
        <v>42</v>
      </c>
      <c r="E18" s="10">
        <v>11.2</v>
      </c>
      <c r="F18" s="11">
        <v>2225</v>
      </c>
    </row>
    <row r="19" spans="1:6" x14ac:dyDescent="0.4">
      <c r="A19" s="5">
        <v>103</v>
      </c>
      <c r="B19" s="6" t="s">
        <v>0</v>
      </c>
      <c r="C19" s="7" t="s">
        <v>26</v>
      </c>
      <c r="D19" s="9">
        <v>37</v>
      </c>
      <c r="E19" s="10">
        <v>9.9</v>
      </c>
      <c r="F19" s="11">
        <v>2117</v>
      </c>
    </row>
    <row r="20" spans="1:6" x14ac:dyDescent="0.4">
      <c r="A20" s="5">
        <v>113</v>
      </c>
      <c r="B20" s="6" t="s">
        <v>1</v>
      </c>
      <c r="C20" s="7" t="s">
        <v>26</v>
      </c>
      <c r="D20" s="9">
        <v>32</v>
      </c>
      <c r="E20" s="10">
        <v>8.6</v>
      </c>
      <c r="F20" s="11">
        <v>2151</v>
      </c>
    </row>
    <row r="21" spans="1:6" x14ac:dyDescent="0.4">
      <c r="A21" s="5">
        <v>114</v>
      </c>
      <c r="B21" s="6" t="s">
        <v>1</v>
      </c>
      <c r="C21" s="7" t="s">
        <v>26</v>
      </c>
      <c r="D21" s="9">
        <v>32</v>
      </c>
      <c r="E21" s="10">
        <v>8.6</v>
      </c>
      <c r="F21" s="11">
        <v>2151</v>
      </c>
    </row>
    <row r="22" spans="1:6" x14ac:dyDescent="0.4">
      <c r="A22" s="5">
        <v>118</v>
      </c>
      <c r="B22" s="6" t="s">
        <v>0</v>
      </c>
      <c r="C22" s="7" t="s">
        <v>26</v>
      </c>
      <c r="D22" s="9">
        <v>32</v>
      </c>
      <c r="E22" s="10">
        <v>8.1999999999999993</v>
      </c>
      <c r="F22" s="11">
        <v>1978</v>
      </c>
    </row>
    <row r="23" spans="1:6" x14ac:dyDescent="0.4">
      <c r="A23" s="5">
        <v>119</v>
      </c>
      <c r="B23" s="6" t="s">
        <v>0</v>
      </c>
      <c r="C23" s="7" t="s">
        <v>26</v>
      </c>
      <c r="D23" s="9">
        <v>32</v>
      </c>
      <c r="E23" s="10">
        <v>8.1999999999999993</v>
      </c>
      <c r="F23" s="11">
        <v>1978</v>
      </c>
    </row>
    <row r="24" spans="1:6" x14ac:dyDescent="0.4">
      <c r="A24" s="5">
        <v>142</v>
      </c>
      <c r="B24" s="6" t="s">
        <v>1</v>
      </c>
      <c r="C24" s="7" t="s">
        <v>26</v>
      </c>
      <c r="D24" s="9">
        <v>27</v>
      </c>
      <c r="E24" s="10">
        <v>5.4</v>
      </c>
      <c r="F24" s="11">
        <v>1752</v>
      </c>
    </row>
    <row r="25" spans="1:6" x14ac:dyDescent="0.4">
      <c r="A25" s="5">
        <v>143</v>
      </c>
      <c r="B25" s="6" t="s">
        <v>1</v>
      </c>
      <c r="C25" s="7" t="s">
        <v>26</v>
      </c>
      <c r="D25" s="9">
        <v>27</v>
      </c>
      <c r="E25" s="10">
        <v>5.4</v>
      </c>
      <c r="F25" s="11">
        <v>1752</v>
      </c>
    </row>
    <row r="26" spans="1:6" x14ac:dyDescent="0.4">
      <c r="A26" s="5">
        <v>144</v>
      </c>
      <c r="B26" s="6" t="s">
        <v>1</v>
      </c>
      <c r="C26" s="7" t="s">
        <v>26</v>
      </c>
      <c r="D26" s="9">
        <v>27</v>
      </c>
      <c r="E26" s="10">
        <v>5.4</v>
      </c>
      <c r="F26" s="11">
        <v>1752</v>
      </c>
    </row>
    <row r="27" spans="1:6" x14ac:dyDescent="0.4">
      <c r="A27" s="5">
        <v>145</v>
      </c>
      <c r="B27" s="6" t="s">
        <v>0</v>
      </c>
      <c r="C27" s="7" t="s">
        <v>26</v>
      </c>
      <c r="D27" s="9">
        <v>27</v>
      </c>
      <c r="E27" s="10">
        <v>5.2</v>
      </c>
      <c r="F27" s="11">
        <v>1700</v>
      </c>
    </row>
    <row r="28" spans="1:6" x14ac:dyDescent="0.4">
      <c r="A28" s="5">
        <v>146</v>
      </c>
      <c r="B28" s="6" t="s">
        <v>0</v>
      </c>
      <c r="C28" s="7" t="s">
        <v>26</v>
      </c>
      <c r="D28" s="9">
        <v>27</v>
      </c>
      <c r="E28" s="10">
        <v>5.2</v>
      </c>
      <c r="F28" s="11">
        <v>1700</v>
      </c>
    </row>
    <row r="29" spans="1:6" x14ac:dyDescent="0.4">
      <c r="A29" s="5">
        <v>147</v>
      </c>
      <c r="B29" s="6" t="s">
        <v>0</v>
      </c>
      <c r="C29" s="7" t="s">
        <v>26</v>
      </c>
      <c r="D29" s="9">
        <v>27</v>
      </c>
      <c r="E29" s="10">
        <v>5.2</v>
      </c>
      <c r="F29" s="11">
        <v>1700</v>
      </c>
    </row>
    <row r="30" spans="1:6" x14ac:dyDescent="0.4">
      <c r="A30" s="5">
        <v>148</v>
      </c>
      <c r="B30" s="6" t="s">
        <v>0</v>
      </c>
      <c r="C30" s="7" t="s">
        <v>26</v>
      </c>
      <c r="D30" s="9">
        <v>27</v>
      </c>
      <c r="E30" s="10">
        <v>5.2</v>
      </c>
      <c r="F30" s="11">
        <v>1700</v>
      </c>
    </row>
    <row r="31" spans="1:6" x14ac:dyDescent="0.4">
      <c r="A31" s="5">
        <v>149</v>
      </c>
      <c r="B31" s="6" t="s">
        <v>0</v>
      </c>
      <c r="C31" s="7" t="s">
        <v>26</v>
      </c>
      <c r="D31" s="9">
        <v>27</v>
      </c>
      <c r="E31" s="10">
        <v>5.2</v>
      </c>
      <c r="F31" s="11">
        <v>1700</v>
      </c>
    </row>
    <row r="32" spans="1:6" x14ac:dyDescent="0.4">
      <c r="A32" s="5">
        <v>168</v>
      </c>
      <c r="B32" s="6" t="s">
        <v>1</v>
      </c>
      <c r="C32" s="7" t="s">
        <v>26</v>
      </c>
      <c r="D32" s="9">
        <v>22</v>
      </c>
      <c r="E32" s="10">
        <v>2.2000000000000002</v>
      </c>
      <c r="F32" s="11">
        <v>1388</v>
      </c>
    </row>
    <row r="33" spans="1:6" x14ac:dyDescent="0.4">
      <c r="A33" s="5">
        <v>169</v>
      </c>
      <c r="B33" s="6" t="s">
        <v>1</v>
      </c>
      <c r="C33" s="7" t="s">
        <v>26</v>
      </c>
      <c r="D33" s="9">
        <v>22</v>
      </c>
      <c r="E33" s="10">
        <v>2.2000000000000002</v>
      </c>
      <c r="F33" s="11">
        <v>1388</v>
      </c>
    </row>
    <row r="34" spans="1:6" x14ac:dyDescent="0.4">
      <c r="A34" s="5">
        <v>170</v>
      </c>
      <c r="B34" s="6" t="s">
        <v>0</v>
      </c>
      <c r="C34" s="7" t="s">
        <v>26</v>
      </c>
      <c r="D34" s="9">
        <v>22</v>
      </c>
      <c r="E34" s="10">
        <v>2.1</v>
      </c>
      <c r="F34" s="11">
        <v>1392</v>
      </c>
    </row>
    <row r="35" spans="1:6" x14ac:dyDescent="0.4">
      <c r="A35" s="5">
        <v>171</v>
      </c>
      <c r="B35" s="6" t="s">
        <v>0</v>
      </c>
      <c r="C35" s="7" t="s">
        <v>26</v>
      </c>
      <c r="D35" s="9">
        <v>22</v>
      </c>
      <c r="E35" s="10">
        <v>2.1</v>
      </c>
      <c r="F35" s="11">
        <v>1392</v>
      </c>
    </row>
    <row r="36" spans="1:6" x14ac:dyDescent="0.4">
      <c r="A36" s="5">
        <v>172</v>
      </c>
      <c r="B36" s="6" t="s">
        <v>0</v>
      </c>
      <c r="C36" s="7" t="s">
        <v>26</v>
      </c>
      <c r="D36" s="9">
        <v>22</v>
      </c>
      <c r="E36" s="10">
        <v>2.1</v>
      </c>
      <c r="F36" s="11">
        <v>1392</v>
      </c>
    </row>
    <row r="37" spans="1:6" x14ac:dyDescent="0.4">
      <c r="A37" s="5">
        <v>173</v>
      </c>
      <c r="B37" s="6" t="s">
        <v>0</v>
      </c>
      <c r="C37" s="7" t="s">
        <v>26</v>
      </c>
      <c r="D37" s="9">
        <v>22</v>
      </c>
      <c r="E37" s="10">
        <v>2.1</v>
      </c>
      <c r="F37" s="11">
        <v>1392</v>
      </c>
    </row>
    <row r="38" spans="1:6" x14ac:dyDescent="0.4">
      <c r="A38" s="5">
        <v>4</v>
      </c>
      <c r="B38" s="6" t="s">
        <v>1</v>
      </c>
      <c r="C38" s="7" t="s">
        <v>19</v>
      </c>
      <c r="D38" s="9">
        <v>57</v>
      </c>
      <c r="E38" s="10">
        <v>23.8</v>
      </c>
      <c r="F38" s="11">
        <v>4662</v>
      </c>
    </row>
    <row r="39" spans="1:6" x14ac:dyDescent="0.4">
      <c r="A39" s="5">
        <v>5</v>
      </c>
      <c r="B39" s="6" t="s">
        <v>1</v>
      </c>
      <c r="C39" s="7" t="s">
        <v>20</v>
      </c>
      <c r="D39" s="9">
        <v>57</v>
      </c>
      <c r="E39" s="10">
        <v>23.8</v>
      </c>
      <c r="F39" s="11">
        <v>4662</v>
      </c>
    </row>
    <row r="40" spans="1:6" x14ac:dyDescent="0.4">
      <c r="A40" s="5">
        <v>6</v>
      </c>
      <c r="B40" s="6" t="s">
        <v>1</v>
      </c>
      <c r="C40" s="7" t="s">
        <v>21</v>
      </c>
      <c r="D40" s="9">
        <v>52</v>
      </c>
      <c r="E40" s="10">
        <v>23.5</v>
      </c>
      <c r="F40" s="11">
        <v>4662</v>
      </c>
    </row>
    <row r="41" spans="1:6" x14ac:dyDescent="0.4">
      <c r="A41" s="5">
        <v>7</v>
      </c>
      <c r="B41" s="6" t="s">
        <v>1</v>
      </c>
      <c r="C41" s="7" t="s">
        <v>20</v>
      </c>
      <c r="D41" s="9">
        <v>52</v>
      </c>
      <c r="E41" s="10">
        <v>23.5</v>
      </c>
      <c r="F41" s="11">
        <v>4662</v>
      </c>
    </row>
    <row r="42" spans="1:6" x14ac:dyDescent="0.4">
      <c r="A42" s="5">
        <v>8</v>
      </c>
      <c r="B42" s="6" t="s">
        <v>1</v>
      </c>
      <c r="C42" s="7" t="s">
        <v>20</v>
      </c>
      <c r="D42" s="9">
        <v>52</v>
      </c>
      <c r="E42" s="10">
        <v>23.5</v>
      </c>
      <c r="F42" s="11">
        <v>4662</v>
      </c>
    </row>
    <row r="43" spans="1:6" x14ac:dyDescent="0.4">
      <c r="A43" s="5">
        <v>9</v>
      </c>
      <c r="B43" s="6" t="s">
        <v>1</v>
      </c>
      <c r="C43" s="7" t="s">
        <v>22</v>
      </c>
      <c r="D43" s="9">
        <v>52</v>
      </c>
      <c r="E43" s="10">
        <v>23.5</v>
      </c>
      <c r="F43" s="11">
        <v>4662</v>
      </c>
    </row>
    <row r="44" spans="1:6" x14ac:dyDescent="0.4">
      <c r="A44" s="5">
        <v>41</v>
      </c>
      <c r="B44" s="6" t="s">
        <v>1</v>
      </c>
      <c r="C44" s="7" t="s">
        <v>19</v>
      </c>
      <c r="D44" s="9">
        <v>47</v>
      </c>
      <c r="E44" s="10">
        <v>19.399999999999999</v>
      </c>
      <c r="F44" s="11">
        <v>4173</v>
      </c>
    </row>
    <row r="45" spans="1:6" x14ac:dyDescent="0.4">
      <c r="A45" s="5">
        <v>42</v>
      </c>
      <c r="B45" s="6" t="s">
        <v>1</v>
      </c>
      <c r="C45" s="7" t="s">
        <v>19</v>
      </c>
      <c r="D45" s="9">
        <v>47</v>
      </c>
      <c r="E45" s="10">
        <v>19.399999999999999</v>
      </c>
      <c r="F45" s="11">
        <v>4173</v>
      </c>
    </row>
    <row r="46" spans="1:6" x14ac:dyDescent="0.4">
      <c r="A46" s="5">
        <v>43</v>
      </c>
      <c r="B46" s="6" t="s">
        <v>1</v>
      </c>
      <c r="C46" s="7" t="s">
        <v>22</v>
      </c>
      <c r="D46" s="9">
        <v>47</v>
      </c>
      <c r="E46" s="10">
        <v>19.399999999999999</v>
      </c>
      <c r="F46" s="11">
        <v>4173</v>
      </c>
    </row>
    <row r="47" spans="1:6" x14ac:dyDescent="0.4">
      <c r="A47" s="5">
        <v>44</v>
      </c>
      <c r="B47" s="6" t="s">
        <v>1</v>
      </c>
      <c r="C47" s="7" t="s">
        <v>19</v>
      </c>
      <c r="D47" s="9">
        <v>47</v>
      </c>
      <c r="E47" s="10">
        <v>19.399999999999999</v>
      </c>
      <c r="F47" s="11">
        <v>4173</v>
      </c>
    </row>
    <row r="48" spans="1:6" x14ac:dyDescent="0.4">
      <c r="A48" s="5">
        <v>45</v>
      </c>
      <c r="B48" s="6" t="s">
        <v>1</v>
      </c>
      <c r="C48" s="7" t="s">
        <v>19</v>
      </c>
      <c r="D48" s="9">
        <v>47</v>
      </c>
      <c r="E48" s="10">
        <v>19.399999999999999</v>
      </c>
      <c r="F48" s="11">
        <v>4173</v>
      </c>
    </row>
    <row r="49" spans="1:6" x14ac:dyDescent="0.4">
      <c r="A49" s="5">
        <v>58</v>
      </c>
      <c r="B49" s="6" t="s">
        <v>1</v>
      </c>
      <c r="C49" s="7" t="s">
        <v>19</v>
      </c>
      <c r="D49" s="9">
        <v>42</v>
      </c>
      <c r="E49" s="10">
        <v>15.6</v>
      </c>
      <c r="F49" s="11">
        <v>3746</v>
      </c>
    </row>
    <row r="50" spans="1:6" x14ac:dyDescent="0.4">
      <c r="A50" s="5">
        <v>59</v>
      </c>
      <c r="B50" s="6" t="s">
        <v>1</v>
      </c>
      <c r="C50" s="7" t="s">
        <v>19</v>
      </c>
      <c r="D50" s="9">
        <v>42</v>
      </c>
      <c r="E50" s="10">
        <v>15.6</v>
      </c>
      <c r="F50" s="11">
        <v>3746</v>
      </c>
    </row>
    <row r="51" spans="1:6" x14ac:dyDescent="0.4">
      <c r="A51" s="5">
        <v>60</v>
      </c>
      <c r="B51" s="6" t="s">
        <v>1</v>
      </c>
      <c r="C51" s="7" t="s">
        <v>19</v>
      </c>
      <c r="D51" s="9">
        <v>42</v>
      </c>
      <c r="E51" s="10">
        <v>15.6</v>
      </c>
      <c r="F51" s="11">
        <v>3746</v>
      </c>
    </row>
    <row r="52" spans="1:6" x14ac:dyDescent="0.4">
      <c r="A52" s="5">
        <v>61</v>
      </c>
      <c r="B52" s="6" t="s">
        <v>1</v>
      </c>
      <c r="C52" s="7" t="s">
        <v>19</v>
      </c>
      <c r="D52" s="9">
        <v>42</v>
      </c>
      <c r="E52" s="10">
        <v>15.6</v>
      </c>
      <c r="F52" s="11">
        <v>3746</v>
      </c>
    </row>
    <row r="53" spans="1:6" x14ac:dyDescent="0.4">
      <c r="A53" s="5">
        <v>62</v>
      </c>
      <c r="B53" s="6" t="s">
        <v>1</v>
      </c>
      <c r="C53" s="7" t="s">
        <v>19</v>
      </c>
      <c r="D53" s="9">
        <v>42</v>
      </c>
      <c r="E53" s="10">
        <v>15.6</v>
      </c>
      <c r="F53" s="11">
        <v>3746</v>
      </c>
    </row>
    <row r="54" spans="1:6" x14ac:dyDescent="0.4">
      <c r="A54" s="5">
        <v>63</v>
      </c>
      <c r="B54" s="6" t="s">
        <v>1</v>
      </c>
      <c r="C54" s="7" t="s">
        <v>19</v>
      </c>
      <c r="D54" s="9">
        <v>42</v>
      </c>
      <c r="E54" s="10">
        <v>15.6</v>
      </c>
      <c r="F54" s="11">
        <v>3746</v>
      </c>
    </row>
    <row r="55" spans="1:6" x14ac:dyDescent="0.4">
      <c r="A55" s="5">
        <v>64</v>
      </c>
      <c r="B55" s="6" t="s">
        <v>1</v>
      </c>
      <c r="C55" s="7" t="s">
        <v>19</v>
      </c>
      <c r="D55" s="9">
        <v>42</v>
      </c>
      <c r="E55" s="10">
        <v>15.6</v>
      </c>
      <c r="F55" s="11">
        <v>3746</v>
      </c>
    </row>
    <row r="56" spans="1:6" x14ac:dyDescent="0.4">
      <c r="A56" s="5">
        <v>90</v>
      </c>
      <c r="B56" s="6" t="s">
        <v>1</v>
      </c>
      <c r="C56" s="7" t="s">
        <v>20</v>
      </c>
      <c r="D56" s="9">
        <v>37</v>
      </c>
      <c r="E56" s="10">
        <v>11.8</v>
      </c>
      <c r="F56" s="11">
        <v>3267</v>
      </c>
    </row>
    <row r="57" spans="1:6" x14ac:dyDescent="0.4">
      <c r="A57" s="5">
        <v>91</v>
      </c>
      <c r="B57" s="6" t="s">
        <v>1</v>
      </c>
      <c r="C57" s="7" t="s">
        <v>19</v>
      </c>
      <c r="D57" s="9">
        <v>37</v>
      </c>
      <c r="E57" s="10">
        <v>11.8</v>
      </c>
      <c r="F57" s="11">
        <v>3267</v>
      </c>
    </row>
    <row r="58" spans="1:6" x14ac:dyDescent="0.4">
      <c r="A58" s="5">
        <v>92</v>
      </c>
      <c r="B58" s="6" t="s">
        <v>1</v>
      </c>
      <c r="C58" s="7" t="s">
        <v>19</v>
      </c>
      <c r="D58" s="9">
        <v>37</v>
      </c>
      <c r="E58" s="10">
        <v>11.8</v>
      </c>
      <c r="F58" s="11">
        <v>3267</v>
      </c>
    </row>
    <row r="59" spans="1:6" x14ac:dyDescent="0.4">
      <c r="A59" s="5">
        <v>93</v>
      </c>
      <c r="B59" s="6" t="s">
        <v>1</v>
      </c>
      <c r="C59" s="7" t="s">
        <v>19</v>
      </c>
      <c r="D59" s="9">
        <v>37</v>
      </c>
      <c r="E59" s="10">
        <v>11.8</v>
      </c>
      <c r="F59" s="11">
        <v>3267</v>
      </c>
    </row>
    <row r="60" spans="1:6" x14ac:dyDescent="0.4">
      <c r="A60" s="5">
        <v>94</v>
      </c>
      <c r="B60" s="6" t="s">
        <v>1</v>
      </c>
      <c r="C60" s="7" t="s">
        <v>19</v>
      </c>
      <c r="D60" s="9">
        <v>37</v>
      </c>
      <c r="E60" s="10">
        <v>11.8</v>
      </c>
      <c r="F60" s="11">
        <v>3267</v>
      </c>
    </row>
    <row r="61" spans="1:6" x14ac:dyDescent="0.4">
      <c r="A61" s="5">
        <v>95</v>
      </c>
      <c r="B61" s="6" t="s">
        <v>1</v>
      </c>
      <c r="C61" s="7" t="s">
        <v>20</v>
      </c>
      <c r="D61" s="9">
        <v>37</v>
      </c>
      <c r="E61" s="10">
        <v>11.8</v>
      </c>
      <c r="F61" s="11">
        <v>3267</v>
      </c>
    </row>
    <row r="62" spans="1:6" x14ac:dyDescent="0.4">
      <c r="A62" s="5">
        <v>96</v>
      </c>
      <c r="B62" s="6" t="s">
        <v>1</v>
      </c>
      <c r="C62" s="7" t="s">
        <v>19</v>
      </c>
      <c r="D62" s="9">
        <v>37</v>
      </c>
      <c r="E62" s="10">
        <v>11.8</v>
      </c>
      <c r="F62" s="11">
        <v>3267</v>
      </c>
    </row>
    <row r="63" spans="1:6" x14ac:dyDescent="0.4">
      <c r="A63" s="5">
        <v>120</v>
      </c>
      <c r="B63" s="6" t="s">
        <v>1</v>
      </c>
      <c r="C63" s="7" t="s">
        <v>19</v>
      </c>
      <c r="D63" s="9">
        <v>32</v>
      </c>
      <c r="E63" s="10">
        <v>7.9</v>
      </c>
      <c r="F63" s="11">
        <v>2651</v>
      </c>
    </row>
    <row r="64" spans="1:6" x14ac:dyDescent="0.4">
      <c r="A64" s="5">
        <v>121</v>
      </c>
      <c r="B64" s="6" t="s">
        <v>1</v>
      </c>
      <c r="C64" s="7" t="s">
        <v>19</v>
      </c>
      <c r="D64" s="9">
        <v>32</v>
      </c>
      <c r="E64" s="10">
        <v>7.9</v>
      </c>
      <c r="F64" s="11">
        <v>2651</v>
      </c>
    </row>
    <row r="65" spans="1:6" x14ac:dyDescent="0.4">
      <c r="A65" s="5">
        <v>122</v>
      </c>
      <c r="B65" s="6" t="s">
        <v>1</v>
      </c>
      <c r="C65" s="7" t="s">
        <v>19</v>
      </c>
      <c r="D65" s="9">
        <v>32</v>
      </c>
      <c r="E65" s="10">
        <v>7.9</v>
      </c>
      <c r="F65" s="11">
        <v>2651</v>
      </c>
    </row>
    <row r="66" spans="1:6" x14ac:dyDescent="0.4">
      <c r="A66" s="5">
        <v>123</v>
      </c>
      <c r="B66" s="6" t="s">
        <v>1</v>
      </c>
      <c r="C66" s="7" t="s">
        <v>19</v>
      </c>
      <c r="D66" s="9">
        <v>32</v>
      </c>
      <c r="E66" s="10">
        <v>7.9</v>
      </c>
      <c r="F66" s="11">
        <v>2651</v>
      </c>
    </row>
    <row r="67" spans="1:6" x14ac:dyDescent="0.4">
      <c r="A67" s="5">
        <v>124</v>
      </c>
      <c r="B67" s="6" t="s">
        <v>1</v>
      </c>
      <c r="C67" s="7" t="s">
        <v>22</v>
      </c>
      <c r="D67" s="9">
        <v>32</v>
      </c>
      <c r="E67" s="10">
        <v>7.9</v>
      </c>
      <c r="F67" s="11">
        <v>2651</v>
      </c>
    </row>
    <row r="68" spans="1:6" x14ac:dyDescent="0.4">
      <c r="A68" s="5">
        <v>125</v>
      </c>
      <c r="B68" s="6" t="s">
        <v>1</v>
      </c>
      <c r="C68" s="7" t="s">
        <v>19</v>
      </c>
      <c r="D68" s="9">
        <v>32</v>
      </c>
      <c r="E68" s="10">
        <v>7.9</v>
      </c>
      <c r="F68" s="11">
        <v>2651</v>
      </c>
    </row>
    <row r="69" spans="1:6" x14ac:dyDescent="0.4">
      <c r="A69" s="5">
        <v>126</v>
      </c>
      <c r="B69" s="6" t="s">
        <v>1</v>
      </c>
      <c r="C69" s="7" t="s">
        <v>19</v>
      </c>
      <c r="D69" s="9">
        <v>32</v>
      </c>
      <c r="E69" s="10">
        <v>7.9</v>
      </c>
      <c r="F69" s="11">
        <v>2651</v>
      </c>
    </row>
    <row r="70" spans="1:6" x14ac:dyDescent="0.4">
      <c r="A70" s="5">
        <v>127</v>
      </c>
      <c r="B70" s="6" t="s">
        <v>1</v>
      </c>
      <c r="C70" s="7" t="s">
        <v>19</v>
      </c>
      <c r="D70" s="9">
        <v>32</v>
      </c>
      <c r="E70" s="10">
        <v>7.9</v>
      </c>
      <c r="F70" s="11">
        <v>2651</v>
      </c>
    </row>
    <row r="71" spans="1:6" x14ac:dyDescent="0.4">
      <c r="A71" s="5">
        <v>128</v>
      </c>
      <c r="B71" s="6" t="s">
        <v>0</v>
      </c>
      <c r="C71" s="7" t="s">
        <v>19</v>
      </c>
      <c r="D71" s="9">
        <v>32</v>
      </c>
      <c r="E71" s="10">
        <v>7.2</v>
      </c>
      <c r="F71" s="11">
        <v>2405</v>
      </c>
    </row>
    <row r="72" spans="1:6" x14ac:dyDescent="0.4">
      <c r="A72" s="5">
        <v>150</v>
      </c>
      <c r="B72" s="6" t="s">
        <v>1</v>
      </c>
      <c r="C72" s="7" t="s">
        <v>19</v>
      </c>
      <c r="D72" s="9">
        <v>27</v>
      </c>
      <c r="E72" s="10">
        <v>3.8</v>
      </c>
      <c r="F72" s="11">
        <v>1985</v>
      </c>
    </row>
    <row r="73" spans="1:6" x14ac:dyDescent="0.4">
      <c r="A73" s="5">
        <v>151</v>
      </c>
      <c r="B73" s="6" t="s">
        <v>1</v>
      </c>
      <c r="C73" s="7" t="s">
        <v>19</v>
      </c>
      <c r="D73" s="9">
        <v>27</v>
      </c>
      <c r="E73" s="10">
        <v>3.8</v>
      </c>
      <c r="F73" s="11">
        <v>1985</v>
      </c>
    </row>
    <row r="74" spans="1:6" x14ac:dyDescent="0.4">
      <c r="A74" s="5">
        <v>152</v>
      </c>
      <c r="B74" s="6" t="s">
        <v>1</v>
      </c>
      <c r="C74" s="7" t="s">
        <v>19</v>
      </c>
      <c r="D74" s="9">
        <v>27</v>
      </c>
      <c r="E74" s="10">
        <v>3.8</v>
      </c>
      <c r="F74" s="11">
        <v>1985</v>
      </c>
    </row>
    <row r="75" spans="1:6" x14ac:dyDescent="0.4">
      <c r="A75" s="5">
        <v>153</v>
      </c>
      <c r="B75" s="6" t="s">
        <v>1</v>
      </c>
      <c r="C75" s="7" t="s">
        <v>19</v>
      </c>
      <c r="D75" s="9">
        <v>27</v>
      </c>
      <c r="E75" s="10">
        <v>3.8</v>
      </c>
      <c r="F75" s="11">
        <v>1985</v>
      </c>
    </row>
    <row r="76" spans="1:6" x14ac:dyDescent="0.4">
      <c r="A76" s="5">
        <v>154</v>
      </c>
      <c r="B76" s="6" t="s">
        <v>1</v>
      </c>
      <c r="C76" s="7" t="s">
        <v>19</v>
      </c>
      <c r="D76" s="9">
        <v>27</v>
      </c>
      <c r="E76" s="10">
        <v>3.8</v>
      </c>
      <c r="F76" s="11">
        <v>1985</v>
      </c>
    </row>
    <row r="77" spans="1:6" x14ac:dyDescent="0.4">
      <c r="A77" s="5">
        <v>155</v>
      </c>
      <c r="B77" s="6" t="s">
        <v>1</v>
      </c>
      <c r="C77" s="7" t="s">
        <v>19</v>
      </c>
      <c r="D77" s="9">
        <v>27</v>
      </c>
      <c r="E77" s="10">
        <v>3.8</v>
      </c>
      <c r="F77" s="11">
        <v>1985</v>
      </c>
    </row>
    <row r="78" spans="1:6" x14ac:dyDescent="0.4">
      <c r="A78" s="5">
        <v>156</v>
      </c>
      <c r="B78" s="6" t="s">
        <v>1</v>
      </c>
      <c r="C78" s="7" t="s">
        <v>19</v>
      </c>
      <c r="D78" s="9">
        <v>27</v>
      </c>
      <c r="E78" s="10">
        <v>3.8</v>
      </c>
      <c r="F78" s="11">
        <v>1985</v>
      </c>
    </row>
    <row r="79" spans="1:6" x14ac:dyDescent="0.4">
      <c r="A79" s="5">
        <v>157</v>
      </c>
      <c r="B79" s="6" t="s">
        <v>1</v>
      </c>
      <c r="C79" s="7" t="s">
        <v>19</v>
      </c>
      <c r="D79" s="9">
        <v>27</v>
      </c>
      <c r="E79" s="10">
        <v>3.8</v>
      </c>
      <c r="F79" s="11">
        <v>1985</v>
      </c>
    </row>
    <row r="80" spans="1:6" x14ac:dyDescent="0.4">
      <c r="A80" s="5">
        <v>158</v>
      </c>
      <c r="B80" s="6" t="s">
        <v>0</v>
      </c>
      <c r="C80" s="7" t="s">
        <v>22</v>
      </c>
      <c r="D80" s="9">
        <v>27</v>
      </c>
      <c r="E80" s="10">
        <v>3.6</v>
      </c>
      <c r="F80" s="11">
        <v>1827</v>
      </c>
    </row>
    <row r="81" spans="1:6" x14ac:dyDescent="0.4">
      <c r="A81" s="5">
        <v>159</v>
      </c>
      <c r="B81" s="6" t="s">
        <v>0</v>
      </c>
      <c r="C81" s="7" t="s">
        <v>19</v>
      </c>
      <c r="D81" s="9">
        <v>27</v>
      </c>
      <c r="E81" s="10">
        <v>3.6</v>
      </c>
      <c r="F81" s="11">
        <v>1827</v>
      </c>
    </row>
    <row r="82" spans="1:6" x14ac:dyDescent="0.4">
      <c r="A82" s="5">
        <v>174</v>
      </c>
      <c r="B82" s="6" t="s">
        <v>0</v>
      </c>
      <c r="C82" s="7" t="s">
        <v>19</v>
      </c>
      <c r="D82" s="9">
        <v>22</v>
      </c>
      <c r="E82" s="10">
        <v>1.3</v>
      </c>
      <c r="F82" s="11">
        <v>1431</v>
      </c>
    </row>
    <row r="83" spans="1:6" x14ac:dyDescent="0.4">
      <c r="A83" s="5">
        <v>175</v>
      </c>
      <c r="B83" s="6" t="s">
        <v>1</v>
      </c>
      <c r="C83" s="7" t="s">
        <v>20</v>
      </c>
      <c r="D83" s="9">
        <v>22</v>
      </c>
      <c r="E83" s="10">
        <v>1.2</v>
      </c>
      <c r="F83" s="11">
        <v>1466</v>
      </c>
    </row>
    <row r="84" spans="1:6" x14ac:dyDescent="0.4">
      <c r="A84" s="5">
        <v>176</v>
      </c>
      <c r="B84" s="6" t="s">
        <v>1</v>
      </c>
      <c r="C84" s="7" t="s">
        <v>20</v>
      </c>
      <c r="D84" s="9">
        <v>22</v>
      </c>
      <c r="E84" s="10">
        <v>1.2</v>
      </c>
      <c r="F84" s="11">
        <v>1466</v>
      </c>
    </row>
    <row r="85" spans="1:6" x14ac:dyDescent="0.4">
      <c r="A85" s="5">
        <v>10</v>
      </c>
      <c r="B85" s="6" t="s">
        <v>1</v>
      </c>
      <c r="C85" s="7" t="s">
        <v>24</v>
      </c>
      <c r="D85" s="9">
        <v>57</v>
      </c>
      <c r="E85" s="10">
        <v>22.8</v>
      </c>
      <c r="F85" s="11">
        <v>2922</v>
      </c>
    </row>
    <row r="86" spans="1:6" x14ac:dyDescent="0.4">
      <c r="A86" s="5">
        <v>11</v>
      </c>
      <c r="B86" s="6" t="s">
        <v>1</v>
      </c>
      <c r="C86" s="7" t="s">
        <v>24</v>
      </c>
      <c r="D86" s="9">
        <v>57</v>
      </c>
      <c r="E86" s="10">
        <v>22.8</v>
      </c>
      <c r="F86" s="11">
        <v>2922</v>
      </c>
    </row>
    <row r="87" spans="1:6" x14ac:dyDescent="0.4">
      <c r="A87" s="5">
        <v>12</v>
      </c>
      <c r="B87" s="6" t="s">
        <v>1</v>
      </c>
      <c r="C87" s="7" t="s">
        <v>24</v>
      </c>
      <c r="D87" s="9">
        <v>57</v>
      </c>
      <c r="E87" s="10">
        <v>22.8</v>
      </c>
      <c r="F87" s="11">
        <v>2922</v>
      </c>
    </row>
    <row r="88" spans="1:6" x14ac:dyDescent="0.4">
      <c r="A88" s="5">
        <v>13</v>
      </c>
      <c r="B88" s="6" t="s">
        <v>1</v>
      </c>
      <c r="C88" s="7" t="s">
        <v>25</v>
      </c>
      <c r="D88" s="9">
        <v>57</v>
      </c>
      <c r="E88" s="10">
        <v>22.8</v>
      </c>
      <c r="F88" s="11">
        <v>2922</v>
      </c>
    </row>
    <row r="89" spans="1:6" x14ac:dyDescent="0.4">
      <c r="A89" s="5">
        <v>14</v>
      </c>
      <c r="B89" s="6" t="s">
        <v>1</v>
      </c>
      <c r="C89" s="7" t="s">
        <v>25</v>
      </c>
      <c r="D89" s="9">
        <v>57</v>
      </c>
      <c r="E89" s="10">
        <v>22.8</v>
      </c>
      <c r="F89" s="11">
        <v>2922</v>
      </c>
    </row>
    <row r="90" spans="1:6" x14ac:dyDescent="0.4">
      <c r="A90" s="5">
        <v>15</v>
      </c>
      <c r="B90" s="6" t="s">
        <v>1</v>
      </c>
      <c r="C90" s="7" t="s">
        <v>24</v>
      </c>
      <c r="D90" s="9">
        <v>57</v>
      </c>
      <c r="E90" s="10">
        <v>22.8</v>
      </c>
      <c r="F90" s="11">
        <v>2922</v>
      </c>
    </row>
    <row r="91" spans="1:6" x14ac:dyDescent="0.4">
      <c r="A91" s="5">
        <v>16</v>
      </c>
      <c r="B91" s="6" t="s">
        <v>1</v>
      </c>
      <c r="C91" s="7" t="s">
        <v>24</v>
      </c>
      <c r="D91" s="9">
        <v>57</v>
      </c>
      <c r="E91" s="10">
        <v>22.8</v>
      </c>
      <c r="F91" s="11">
        <v>2922</v>
      </c>
    </row>
    <row r="92" spans="1:6" x14ac:dyDescent="0.4">
      <c r="A92" s="5">
        <v>17</v>
      </c>
      <c r="B92" s="6" t="s">
        <v>1</v>
      </c>
      <c r="C92" s="7" t="s">
        <v>24</v>
      </c>
      <c r="D92" s="9">
        <v>52</v>
      </c>
      <c r="E92" s="10">
        <v>22.2</v>
      </c>
      <c r="F92" s="11">
        <v>2970</v>
      </c>
    </row>
    <row r="93" spans="1:6" x14ac:dyDescent="0.4">
      <c r="A93" s="5">
        <v>18</v>
      </c>
      <c r="B93" s="6" t="s">
        <v>1</v>
      </c>
      <c r="C93" s="7" t="s">
        <v>24</v>
      </c>
      <c r="D93" s="9">
        <v>52</v>
      </c>
      <c r="E93" s="10">
        <v>22.2</v>
      </c>
      <c r="F93" s="11">
        <v>2970</v>
      </c>
    </row>
    <row r="94" spans="1:6" x14ac:dyDescent="0.4">
      <c r="A94" s="5">
        <v>19</v>
      </c>
      <c r="B94" s="6" t="s">
        <v>1</v>
      </c>
      <c r="C94" s="7" t="s">
        <v>25</v>
      </c>
      <c r="D94" s="9">
        <v>52</v>
      </c>
      <c r="E94" s="10">
        <v>22.2</v>
      </c>
      <c r="F94" s="11">
        <v>2970</v>
      </c>
    </row>
    <row r="95" spans="1:6" x14ac:dyDescent="0.4">
      <c r="A95" s="5">
        <v>20</v>
      </c>
      <c r="B95" s="6" t="s">
        <v>1</v>
      </c>
      <c r="C95" s="7" t="s">
        <v>24</v>
      </c>
      <c r="D95" s="9">
        <v>52</v>
      </c>
      <c r="E95" s="10">
        <v>22.2</v>
      </c>
      <c r="F95" s="11">
        <v>2970</v>
      </c>
    </row>
    <row r="96" spans="1:6" x14ac:dyDescent="0.4">
      <c r="A96" s="5">
        <v>21</v>
      </c>
      <c r="B96" s="6" t="s">
        <v>1</v>
      </c>
      <c r="C96" s="7" t="s">
        <v>24</v>
      </c>
      <c r="D96" s="9">
        <v>52</v>
      </c>
      <c r="E96" s="10">
        <v>22.2</v>
      </c>
      <c r="F96" s="11">
        <v>2970</v>
      </c>
    </row>
    <row r="97" spans="1:6" x14ac:dyDescent="0.4">
      <c r="A97" s="5">
        <v>22</v>
      </c>
      <c r="B97" s="6" t="s">
        <v>1</v>
      </c>
      <c r="C97" s="7" t="s">
        <v>24</v>
      </c>
      <c r="D97" s="9">
        <v>52</v>
      </c>
      <c r="E97" s="10">
        <v>22.2</v>
      </c>
      <c r="F97" s="11">
        <v>2970</v>
      </c>
    </row>
    <row r="98" spans="1:6" x14ac:dyDescent="0.4">
      <c r="A98" s="5">
        <v>23</v>
      </c>
      <c r="B98" s="6" t="s">
        <v>1</v>
      </c>
      <c r="C98" s="7" t="s">
        <v>24</v>
      </c>
      <c r="D98" s="9">
        <v>52</v>
      </c>
      <c r="E98" s="10">
        <v>22.2</v>
      </c>
      <c r="F98" s="11">
        <v>2970</v>
      </c>
    </row>
    <row r="99" spans="1:6" x14ac:dyDescent="0.4">
      <c r="A99" s="5">
        <v>24</v>
      </c>
      <c r="B99" s="6" t="s">
        <v>1</v>
      </c>
      <c r="C99" s="7" t="s">
        <v>24</v>
      </c>
      <c r="D99" s="9">
        <v>52</v>
      </c>
      <c r="E99" s="10">
        <v>22.2</v>
      </c>
      <c r="F99" s="11">
        <v>2970</v>
      </c>
    </row>
    <row r="100" spans="1:6" x14ac:dyDescent="0.4">
      <c r="A100" s="5">
        <v>25</v>
      </c>
      <c r="B100" s="6" t="s">
        <v>1</v>
      </c>
      <c r="C100" s="7" t="s">
        <v>24</v>
      </c>
      <c r="D100" s="9">
        <v>52</v>
      </c>
      <c r="E100" s="10">
        <v>22.2</v>
      </c>
      <c r="F100" s="11">
        <v>2970</v>
      </c>
    </row>
    <row r="101" spans="1:6" x14ac:dyDescent="0.4">
      <c r="A101" s="5">
        <v>26</v>
      </c>
      <c r="B101" s="6" t="s">
        <v>1</v>
      </c>
      <c r="C101" s="7" t="s">
        <v>24</v>
      </c>
      <c r="D101" s="9">
        <v>52</v>
      </c>
      <c r="E101" s="10">
        <v>22.2</v>
      </c>
      <c r="F101" s="11">
        <v>2970</v>
      </c>
    </row>
    <row r="102" spans="1:6" x14ac:dyDescent="0.4">
      <c r="A102" s="5">
        <v>27</v>
      </c>
      <c r="B102" s="6" t="s">
        <v>1</v>
      </c>
      <c r="C102" s="7" t="s">
        <v>24</v>
      </c>
      <c r="D102" s="9">
        <v>52</v>
      </c>
      <c r="E102" s="10">
        <v>22.2</v>
      </c>
      <c r="F102" s="11">
        <v>2970</v>
      </c>
    </row>
    <row r="103" spans="1:6" x14ac:dyDescent="0.4">
      <c r="A103" s="5">
        <v>32</v>
      </c>
      <c r="B103" s="6" t="s">
        <v>1</v>
      </c>
      <c r="C103" s="7" t="s">
        <v>24</v>
      </c>
      <c r="D103" s="9">
        <v>47</v>
      </c>
      <c r="E103" s="10">
        <v>19.600000000000001</v>
      </c>
      <c r="F103" s="11">
        <v>2838</v>
      </c>
    </row>
    <row r="104" spans="1:6" x14ac:dyDescent="0.4">
      <c r="A104" s="5">
        <v>33</v>
      </c>
      <c r="B104" s="6" t="s">
        <v>1</v>
      </c>
      <c r="C104" s="7" t="s">
        <v>24</v>
      </c>
      <c r="D104" s="9">
        <v>47</v>
      </c>
      <c r="E104" s="10">
        <v>19.600000000000001</v>
      </c>
      <c r="F104" s="11">
        <v>2838</v>
      </c>
    </row>
    <row r="105" spans="1:6" x14ac:dyDescent="0.4">
      <c r="A105" s="5">
        <v>34</v>
      </c>
      <c r="B105" s="6" t="s">
        <v>1</v>
      </c>
      <c r="C105" s="7" t="s">
        <v>24</v>
      </c>
      <c r="D105" s="9">
        <v>47</v>
      </c>
      <c r="E105" s="10">
        <v>19.600000000000001</v>
      </c>
      <c r="F105" s="11">
        <v>2838</v>
      </c>
    </row>
    <row r="106" spans="1:6" x14ac:dyDescent="0.4">
      <c r="A106" s="5">
        <v>35</v>
      </c>
      <c r="B106" s="6" t="s">
        <v>1</v>
      </c>
      <c r="C106" s="7" t="s">
        <v>24</v>
      </c>
      <c r="D106" s="9">
        <v>47</v>
      </c>
      <c r="E106" s="10">
        <v>19.600000000000001</v>
      </c>
      <c r="F106" s="11">
        <v>2838</v>
      </c>
    </row>
    <row r="107" spans="1:6" x14ac:dyDescent="0.4">
      <c r="A107" s="5">
        <v>36</v>
      </c>
      <c r="B107" s="6" t="s">
        <v>1</v>
      </c>
      <c r="C107" s="7" t="s">
        <v>24</v>
      </c>
      <c r="D107" s="9">
        <v>47</v>
      </c>
      <c r="E107" s="10">
        <v>19.600000000000001</v>
      </c>
      <c r="F107" s="11">
        <v>2838</v>
      </c>
    </row>
    <row r="108" spans="1:6" x14ac:dyDescent="0.4">
      <c r="A108" s="5">
        <v>37</v>
      </c>
      <c r="B108" s="6" t="s">
        <v>1</v>
      </c>
      <c r="C108" s="7" t="s">
        <v>24</v>
      </c>
      <c r="D108" s="9">
        <v>47</v>
      </c>
      <c r="E108" s="10">
        <v>19.600000000000001</v>
      </c>
      <c r="F108" s="11">
        <v>2838</v>
      </c>
    </row>
    <row r="109" spans="1:6" x14ac:dyDescent="0.4">
      <c r="A109" s="5">
        <v>38</v>
      </c>
      <c r="B109" s="6" t="s">
        <v>1</v>
      </c>
      <c r="C109" s="7" t="s">
        <v>24</v>
      </c>
      <c r="D109" s="9">
        <v>47</v>
      </c>
      <c r="E109" s="10">
        <v>19.600000000000001</v>
      </c>
      <c r="F109" s="11">
        <v>2838</v>
      </c>
    </row>
    <row r="110" spans="1:6" x14ac:dyDescent="0.4">
      <c r="A110" s="5">
        <v>39</v>
      </c>
      <c r="B110" s="6" t="s">
        <v>1</v>
      </c>
      <c r="C110" s="7" t="s">
        <v>24</v>
      </c>
      <c r="D110" s="9">
        <v>47</v>
      </c>
      <c r="E110" s="10">
        <v>19.600000000000001</v>
      </c>
      <c r="F110" s="11">
        <v>2838</v>
      </c>
    </row>
    <row r="111" spans="1:6" x14ac:dyDescent="0.4">
      <c r="A111" s="5">
        <v>40</v>
      </c>
      <c r="B111" s="6" t="s">
        <v>1</v>
      </c>
      <c r="C111" s="7" t="s">
        <v>24</v>
      </c>
      <c r="D111" s="9">
        <v>47</v>
      </c>
      <c r="E111" s="10">
        <v>19.600000000000001</v>
      </c>
      <c r="F111" s="11">
        <v>2838</v>
      </c>
    </row>
    <row r="112" spans="1:6" x14ac:dyDescent="0.4">
      <c r="A112" s="5">
        <v>49</v>
      </c>
      <c r="B112" s="6" t="s">
        <v>1</v>
      </c>
      <c r="C112" s="7" t="s">
        <v>24</v>
      </c>
      <c r="D112" s="9">
        <v>42</v>
      </c>
      <c r="E112" s="10">
        <v>15.7</v>
      </c>
      <c r="F112" s="11">
        <v>2541</v>
      </c>
    </row>
    <row r="113" spans="1:6" x14ac:dyDescent="0.4">
      <c r="A113" s="5">
        <v>50</v>
      </c>
      <c r="B113" s="6" t="s">
        <v>1</v>
      </c>
      <c r="C113" s="7" t="s">
        <v>24</v>
      </c>
      <c r="D113" s="9">
        <v>42</v>
      </c>
      <c r="E113" s="10">
        <v>15.7</v>
      </c>
      <c r="F113" s="11">
        <v>2541</v>
      </c>
    </row>
    <row r="114" spans="1:6" x14ac:dyDescent="0.4">
      <c r="A114" s="5">
        <v>51</v>
      </c>
      <c r="B114" s="6" t="s">
        <v>1</v>
      </c>
      <c r="C114" s="7" t="s">
        <v>24</v>
      </c>
      <c r="D114" s="9">
        <v>42</v>
      </c>
      <c r="E114" s="10">
        <v>15.7</v>
      </c>
      <c r="F114" s="11">
        <v>2541</v>
      </c>
    </row>
    <row r="115" spans="1:6" x14ac:dyDescent="0.4">
      <c r="A115" s="5">
        <v>52</v>
      </c>
      <c r="B115" s="6" t="s">
        <v>1</v>
      </c>
      <c r="C115" s="7" t="s">
        <v>24</v>
      </c>
      <c r="D115" s="9">
        <v>42</v>
      </c>
      <c r="E115" s="10">
        <v>15.7</v>
      </c>
      <c r="F115" s="11">
        <v>2541</v>
      </c>
    </row>
    <row r="116" spans="1:6" x14ac:dyDescent="0.4">
      <c r="A116" s="5">
        <v>53</v>
      </c>
      <c r="B116" s="6" t="s">
        <v>1</v>
      </c>
      <c r="C116" s="7" t="s">
        <v>24</v>
      </c>
      <c r="D116" s="9">
        <v>42</v>
      </c>
      <c r="E116" s="10">
        <v>15.7</v>
      </c>
      <c r="F116" s="11">
        <v>2541</v>
      </c>
    </row>
    <row r="117" spans="1:6" x14ac:dyDescent="0.4">
      <c r="A117" s="5">
        <v>54</v>
      </c>
      <c r="B117" s="6" t="s">
        <v>1</v>
      </c>
      <c r="C117" s="7" t="s">
        <v>24</v>
      </c>
      <c r="D117" s="9">
        <v>42</v>
      </c>
      <c r="E117" s="10">
        <v>15.7</v>
      </c>
      <c r="F117" s="11">
        <v>2541</v>
      </c>
    </row>
    <row r="118" spans="1:6" x14ac:dyDescent="0.4">
      <c r="A118" s="5">
        <v>55</v>
      </c>
      <c r="B118" s="6" t="s">
        <v>1</v>
      </c>
      <c r="C118" s="7" t="s">
        <v>24</v>
      </c>
      <c r="D118" s="9">
        <v>42</v>
      </c>
      <c r="E118" s="10">
        <v>15.7</v>
      </c>
      <c r="F118" s="11">
        <v>2541</v>
      </c>
    </row>
    <row r="119" spans="1:6" x14ac:dyDescent="0.4">
      <c r="A119" s="5">
        <v>56</v>
      </c>
      <c r="B119" s="6" t="s">
        <v>1</v>
      </c>
      <c r="C119" s="7" t="s">
        <v>24</v>
      </c>
      <c r="D119" s="9">
        <v>42</v>
      </c>
      <c r="E119" s="10">
        <v>15.7</v>
      </c>
      <c r="F119" s="11">
        <v>2541</v>
      </c>
    </row>
    <row r="120" spans="1:6" x14ac:dyDescent="0.4">
      <c r="A120" s="5">
        <v>65</v>
      </c>
      <c r="B120" s="6" t="s">
        <v>0</v>
      </c>
      <c r="C120" s="7" t="s">
        <v>24</v>
      </c>
      <c r="D120" s="9">
        <v>57</v>
      </c>
      <c r="E120" s="10">
        <v>15.5</v>
      </c>
      <c r="F120" s="11">
        <v>1667</v>
      </c>
    </row>
    <row r="121" spans="1:6" x14ac:dyDescent="0.4">
      <c r="A121" s="5">
        <v>66</v>
      </c>
      <c r="B121" s="6" t="s">
        <v>0</v>
      </c>
      <c r="C121" s="7" t="s">
        <v>24</v>
      </c>
      <c r="D121" s="9">
        <v>57</v>
      </c>
      <c r="E121" s="10">
        <v>15.5</v>
      </c>
      <c r="F121" s="11">
        <v>1667</v>
      </c>
    </row>
    <row r="122" spans="1:6" x14ac:dyDescent="0.4">
      <c r="A122" s="5">
        <v>70</v>
      </c>
      <c r="B122" s="6" t="s">
        <v>1</v>
      </c>
      <c r="C122" s="7" t="s">
        <v>24</v>
      </c>
      <c r="D122" s="9">
        <v>62</v>
      </c>
      <c r="E122" s="10">
        <v>14.3</v>
      </c>
      <c r="F122" s="11">
        <v>2009</v>
      </c>
    </row>
    <row r="123" spans="1:6" x14ac:dyDescent="0.4">
      <c r="A123" s="5">
        <v>71</v>
      </c>
      <c r="B123" s="6" t="s">
        <v>1</v>
      </c>
      <c r="C123" s="7" t="s">
        <v>24</v>
      </c>
      <c r="D123" s="9">
        <v>62</v>
      </c>
      <c r="E123" s="10">
        <v>14.3</v>
      </c>
      <c r="F123" s="11">
        <v>2009</v>
      </c>
    </row>
    <row r="124" spans="1:6" x14ac:dyDescent="0.4">
      <c r="A124" s="5">
        <v>72</v>
      </c>
      <c r="B124" s="6" t="s">
        <v>0</v>
      </c>
      <c r="C124" s="7" t="s">
        <v>24</v>
      </c>
      <c r="D124" s="9">
        <v>52</v>
      </c>
      <c r="E124" s="10">
        <v>13.9</v>
      </c>
      <c r="F124" s="11">
        <v>1693</v>
      </c>
    </row>
    <row r="125" spans="1:6" x14ac:dyDescent="0.4">
      <c r="A125" s="5">
        <v>73</v>
      </c>
      <c r="B125" s="6" t="s">
        <v>0</v>
      </c>
      <c r="C125" s="7" t="s">
        <v>24</v>
      </c>
      <c r="D125" s="9">
        <v>52</v>
      </c>
      <c r="E125" s="10">
        <v>13.9</v>
      </c>
      <c r="F125" s="11">
        <v>1693</v>
      </c>
    </row>
    <row r="126" spans="1:6" x14ac:dyDescent="0.4">
      <c r="A126" s="5">
        <v>74</v>
      </c>
      <c r="B126" s="6" t="s">
        <v>0</v>
      </c>
      <c r="C126" s="7" t="s">
        <v>24</v>
      </c>
      <c r="D126" s="9">
        <v>52</v>
      </c>
      <c r="E126" s="10">
        <v>13.9</v>
      </c>
      <c r="F126" s="11">
        <v>1693</v>
      </c>
    </row>
    <row r="127" spans="1:6" x14ac:dyDescent="0.4">
      <c r="A127" s="5">
        <v>75</v>
      </c>
      <c r="B127" s="6" t="s">
        <v>0</v>
      </c>
      <c r="C127" s="7" t="s">
        <v>24</v>
      </c>
      <c r="D127" s="9">
        <v>52</v>
      </c>
      <c r="E127" s="10">
        <v>13.9</v>
      </c>
      <c r="F127" s="11">
        <v>1693</v>
      </c>
    </row>
    <row r="128" spans="1:6" x14ac:dyDescent="0.4">
      <c r="A128" s="5">
        <v>77</v>
      </c>
      <c r="B128" s="6" t="s">
        <v>0</v>
      </c>
      <c r="C128" s="7" t="s">
        <v>24</v>
      </c>
      <c r="D128" s="9">
        <v>47</v>
      </c>
      <c r="E128" s="10">
        <v>12.7</v>
      </c>
      <c r="F128" s="11">
        <v>1681</v>
      </c>
    </row>
    <row r="129" spans="1:6" x14ac:dyDescent="0.4">
      <c r="A129" s="5">
        <v>78</v>
      </c>
      <c r="B129" s="6" t="s">
        <v>0</v>
      </c>
      <c r="C129" s="7" t="s">
        <v>24</v>
      </c>
      <c r="D129" s="9">
        <v>47</v>
      </c>
      <c r="E129" s="10">
        <v>12.7</v>
      </c>
      <c r="F129" s="11">
        <v>1681</v>
      </c>
    </row>
    <row r="130" spans="1:6" x14ac:dyDescent="0.4">
      <c r="A130" s="5">
        <v>79</v>
      </c>
      <c r="B130" s="6" t="s">
        <v>0</v>
      </c>
      <c r="C130" s="7" t="s">
        <v>24</v>
      </c>
      <c r="D130" s="9">
        <v>47</v>
      </c>
      <c r="E130" s="10">
        <v>12.7</v>
      </c>
      <c r="F130" s="11">
        <v>1681</v>
      </c>
    </row>
    <row r="131" spans="1:6" x14ac:dyDescent="0.4">
      <c r="A131" s="5">
        <v>80</v>
      </c>
      <c r="B131" s="6" t="s">
        <v>1</v>
      </c>
      <c r="C131" s="7" t="s">
        <v>24</v>
      </c>
      <c r="D131" s="9">
        <v>37</v>
      </c>
      <c r="E131" s="10">
        <v>12.7</v>
      </c>
      <c r="F131" s="11">
        <v>2319</v>
      </c>
    </row>
    <row r="132" spans="1:6" x14ac:dyDescent="0.4">
      <c r="A132" s="5">
        <v>81</v>
      </c>
      <c r="B132" s="6" t="s">
        <v>1</v>
      </c>
      <c r="C132" s="7" t="s">
        <v>24</v>
      </c>
      <c r="D132" s="9">
        <v>37</v>
      </c>
      <c r="E132" s="10">
        <v>12.7</v>
      </c>
      <c r="F132" s="11">
        <v>2319</v>
      </c>
    </row>
    <row r="133" spans="1:6" x14ac:dyDescent="0.4">
      <c r="A133" s="5">
        <v>82</v>
      </c>
      <c r="B133" s="6" t="s">
        <v>1</v>
      </c>
      <c r="C133" s="7" t="s">
        <v>24</v>
      </c>
      <c r="D133" s="9">
        <v>37</v>
      </c>
      <c r="E133" s="10">
        <v>12.7</v>
      </c>
      <c r="F133" s="11">
        <v>2319</v>
      </c>
    </row>
    <row r="134" spans="1:6" x14ac:dyDescent="0.4">
      <c r="A134" s="5">
        <v>83</v>
      </c>
      <c r="B134" s="6" t="s">
        <v>1</v>
      </c>
      <c r="C134" s="7" t="s">
        <v>24</v>
      </c>
      <c r="D134" s="9">
        <v>37</v>
      </c>
      <c r="E134" s="10">
        <v>12.7</v>
      </c>
      <c r="F134" s="11">
        <v>2319</v>
      </c>
    </row>
    <row r="135" spans="1:6" x14ac:dyDescent="0.4">
      <c r="A135" s="5">
        <v>84</v>
      </c>
      <c r="B135" s="6" t="s">
        <v>1</v>
      </c>
      <c r="C135" s="7" t="s">
        <v>24</v>
      </c>
      <c r="D135" s="9">
        <v>37</v>
      </c>
      <c r="E135" s="10">
        <v>12.7</v>
      </c>
      <c r="F135" s="11">
        <v>2319</v>
      </c>
    </row>
    <row r="136" spans="1:6" x14ac:dyDescent="0.4">
      <c r="A136" s="5">
        <v>85</v>
      </c>
      <c r="B136" s="6" t="s">
        <v>1</v>
      </c>
      <c r="C136" s="7" t="s">
        <v>24</v>
      </c>
      <c r="D136" s="9">
        <v>37</v>
      </c>
      <c r="E136" s="10">
        <v>12.7</v>
      </c>
      <c r="F136" s="11">
        <v>2319</v>
      </c>
    </row>
    <row r="137" spans="1:6" x14ac:dyDescent="0.4">
      <c r="A137" s="5">
        <v>86</v>
      </c>
      <c r="B137" s="6" t="s">
        <v>1</v>
      </c>
      <c r="C137" s="7" t="s">
        <v>24</v>
      </c>
      <c r="D137" s="9">
        <v>37</v>
      </c>
      <c r="E137" s="10">
        <v>12.7</v>
      </c>
      <c r="F137" s="11">
        <v>2319</v>
      </c>
    </row>
    <row r="138" spans="1:6" x14ac:dyDescent="0.4">
      <c r="A138" s="5">
        <v>87</v>
      </c>
      <c r="B138" s="6" t="s">
        <v>1</v>
      </c>
      <c r="C138" s="7" t="s">
        <v>24</v>
      </c>
      <c r="D138" s="9">
        <v>37</v>
      </c>
      <c r="E138" s="10">
        <v>12.7</v>
      </c>
      <c r="F138" s="11">
        <v>2319</v>
      </c>
    </row>
    <row r="139" spans="1:6" x14ac:dyDescent="0.4">
      <c r="A139" s="5">
        <v>88</v>
      </c>
      <c r="B139" s="6" t="s">
        <v>1</v>
      </c>
      <c r="C139" s="7" t="s">
        <v>24</v>
      </c>
      <c r="D139" s="9">
        <v>37</v>
      </c>
      <c r="E139" s="10">
        <v>12.7</v>
      </c>
      <c r="F139" s="11">
        <v>2319</v>
      </c>
    </row>
    <row r="140" spans="1:6" x14ac:dyDescent="0.4">
      <c r="A140" s="5">
        <v>98</v>
      </c>
      <c r="B140" s="6" t="s">
        <v>0</v>
      </c>
      <c r="C140" s="7" t="s">
        <v>24</v>
      </c>
      <c r="D140" s="9">
        <v>42</v>
      </c>
      <c r="E140" s="10">
        <v>10.8</v>
      </c>
      <c r="F140" s="11">
        <v>1610</v>
      </c>
    </row>
    <row r="141" spans="1:6" x14ac:dyDescent="0.4">
      <c r="A141" s="5">
        <v>99</v>
      </c>
      <c r="B141" s="6" t="s">
        <v>0</v>
      </c>
      <c r="C141" s="7" t="s">
        <v>24</v>
      </c>
      <c r="D141" s="9">
        <v>42</v>
      </c>
      <c r="E141" s="10">
        <v>10.8</v>
      </c>
      <c r="F141" s="11">
        <v>1610</v>
      </c>
    </row>
    <row r="142" spans="1:6" x14ac:dyDescent="0.4">
      <c r="A142" s="5">
        <v>100</v>
      </c>
      <c r="B142" s="6" t="s">
        <v>0</v>
      </c>
      <c r="C142" s="7" t="s">
        <v>24</v>
      </c>
      <c r="D142" s="9">
        <v>42</v>
      </c>
      <c r="E142" s="10">
        <v>10.8</v>
      </c>
      <c r="F142" s="11">
        <v>1610</v>
      </c>
    </row>
    <row r="143" spans="1:6" x14ac:dyDescent="0.4">
      <c r="A143" s="5">
        <v>101</v>
      </c>
      <c r="B143" s="6" t="s">
        <v>0</v>
      </c>
      <c r="C143" s="7" t="s">
        <v>24</v>
      </c>
      <c r="D143" s="9">
        <v>37</v>
      </c>
      <c r="E143" s="10">
        <v>10.1</v>
      </c>
      <c r="F143" s="11">
        <v>1678</v>
      </c>
    </row>
    <row r="144" spans="1:6" x14ac:dyDescent="0.4">
      <c r="A144" s="5">
        <v>102</v>
      </c>
      <c r="B144" s="6" t="s">
        <v>0</v>
      </c>
      <c r="C144" s="7" t="s">
        <v>24</v>
      </c>
      <c r="D144" s="9">
        <v>37</v>
      </c>
      <c r="E144" s="10">
        <v>10.1</v>
      </c>
      <c r="F144" s="11">
        <v>1678</v>
      </c>
    </row>
    <row r="145" spans="1:6" x14ac:dyDescent="0.4">
      <c r="A145" s="5">
        <v>104</v>
      </c>
      <c r="B145" s="6" t="s">
        <v>1</v>
      </c>
      <c r="C145" s="7" t="s">
        <v>24</v>
      </c>
      <c r="D145" s="9">
        <v>32</v>
      </c>
      <c r="E145" s="10">
        <v>9.1999999999999993</v>
      </c>
      <c r="F145" s="11">
        <v>2008</v>
      </c>
    </row>
    <row r="146" spans="1:6" x14ac:dyDescent="0.4">
      <c r="A146" s="5">
        <v>105</v>
      </c>
      <c r="B146" s="6" t="s">
        <v>1</v>
      </c>
      <c r="C146" s="7" t="s">
        <v>24</v>
      </c>
      <c r="D146" s="9">
        <v>32</v>
      </c>
      <c r="E146" s="10">
        <v>9.1999999999999993</v>
      </c>
      <c r="F146" s="11">
        <v>2008</v>
      </c>
    </row>
    <row r="147" spans="1:6" x14ac:dyDescent="0.4">
      <c r="A147" s="5">
        <v>106</v>
      </c>
      <c r="B147" s="6" t="s">
        <v>1</v>
      </c>
      <c r="C147" s="7" t="s">
        <v>24</v>
      </c>
      <c r="D147" s="9">
        <v>32</v>
      </c>
      <c r="E147" s="10">
        <v>9.1999999999999993</v>
      </c>
      <c r="F147" s="11">
        <v>2008</v>
      </c>
    </row>
    <row r="148" spans="1:6" x14ac:dyDescent="0.4">
      <c r="A148" s="5">
        <v>107</v>
      </c>
      <c r="B148" s="6" t="s">
        <v>1</v>
      </c>
      <c r="C148" s="7" t="s">
        <v>24</v>
      </c>
      <c r="D148" s="9">
        <v>32</v>
      </c>
      <c r="E148" s="10">
        <v>9.1999999999999993</v>
      </c>
      <c r="F148" s="11">
        <v>2008</v>
      </c>
    </row>
    <row r="149" spans="1:6" x14ac:dyDescent="0.4">
      <c r="A149" s="5">
        <v>108</v>
      </c>
      <c r="B149" s="6" t="s">
        <v>1</v>
      </c>
      <c r="C149" s="7" t="s">
        <v>24</v>
      </c>
      <c r="D149" s="9">
        <v>32</v>
      </c>
      <c r="E149" s="10">
        <v>9.1999999999999993</v>
      </c>
      <c r="F149" s="11">
        <v>2008</v>
      </c>
    </row>
    <row r="150" spans="1:6" x14ac:dyDescent="0.4">
      <c r="A150" s="5">
        <v>109</v>
      </c>
      <c r="B150" s="6" t="s">
        <v>1</v>
      </c>
      <c r="C150" s="7" t="s">
        <v>24</v>
      </c>
      <c r="D150" s="9">
        <v>32</v>
      </c>
      <c r="E150" s="10">
        <v>9.1999999999999993</v>
      </c>
      <c r="F150" s="11">
        <v>2008</v>
      </c>
    </row>
    <row r="151" spans="1:6" x14ac:dyDescent="0.4">
      <c r="A151" s="5">
        <v>110</v>
      </c>
      <c r="B151" s="6" t="s">
        <v>1</v>
      </c>
      <c r="C151" s="7" t="s">
        <v>24</v>
      </c>
      <c r="D151" s="9">
        <v>32</v>
      </c>
      <c r="E151" s="10">
        <v>9.1999999999999993</v>
      </c>
      <c r="F151" s="11">
        <v>2008</v>
      </c>
    </row>
    <row r="152" spans="1:6" x14ac:dyDescent="0.4">
      <c r="A152" s="5">
        <v>111</v>
      </c>
      <c r="B152" s="6" t="s">
        <v>1</v>
      </c>
      <c r="C152" s="7" t="s">
        <v>24</v>
      </c>
      <c r="D152" s="9">
        <v>32</v>
      </c>
      <c r="E152" s="10">
        <v>9.1999999999999993</v>
      </c>
      <c r="F152" s="11">
        <v>2008</v>
      </c>
    </row>
    <row r="153" spans="1:6" x14ac:dyDescent="0.4">
      <c r="A153" s="5">
        <v>112</v>
      </c>
      <c r="B153" s="6" t="s">
        <v>1</v>
      </c>
      <c r="C153" s="7" t="s">
        <v>24</v>
      </c>
      <c r="D153" s="9">
        <v>32</v>
      </c>
      <c r="E153" s="10">
        <v>9.1999999999999993</v>
      </c>
      <c r="F153" s="11">
        <v>2008</v>
      </c>
    </row>
    <row r="154" spans="1:6" x14ac:dyDescent="0.4">
      <c r="A154" s="5">
        <v>115</v>
      </c>
      <c r="B154" s="6" t="s">
        <v>0</v>
      </c>
      <c r="C154" s="7" t="s">
        <v>24</v>
      </c>
      <c r="D154" s="9">
        <v>32</v>
      </c>
      <c r="E154" s="10">
        <v>8.5</v>
      </c>
      <c r="F154" s="11">
        <v>1580</v>
      </c>
    </row>
    <row r="155" spans="1:6" x14ac:dyDescent="0.4">
      <c r="A155" s="5">
        <v>116</v>
      </c>
      <c r="B155" s="6" t="s">
        <v>0</v>
      </c>
      <c r="C155" s="7" t="s">
        <v>24</v>
      </c>
      <c r="D155" s="9">
        <v>32</v>
      </c>
      <c r="E155" s="10">
        <v>8.5</v>
      </c>
      <c r="F155" s="11">
        <v>1580</v>
      </c>
    </row>
    <row r="156" spans="1:6" x14ac:dyDescent="0.4">
      <c r="A156" s="5">
        <v>117</v>
      </c>
      <c r="B156" s="6" t="s">
        <v>0</v>
      </c>
      <c r="C156" s="7" t="s">
        <v>24</v>
      </c>
      <c r="D156" s="9">
        <v>32</v>
      </c>
      <c r="E156" s="10">
        <v>8.5</v>
      </c>
      <c r="F156" s="11">
        <v>1580</v>
      </c>
    </row>
    <row r="157" spans="1:6" x14ac:dyDescent="0.4">
      <c r="A157" s="5">
        <v>129</v>
      </c>
      <c r="B157" s="6" t="s">
        <v>1</v>
      </c>
      <c r="C157" s="7" t="s">
        <v>24</v>
      </c>
      <c r="D157" s="9">
        <v>27</v>
      </c>
      <c r="E157" s="10">
        <v>6.5</v>
      </c>
      <c r="F157" s="11">
        <v>1740</v>
      </c>
    </row>
    <row r="158" spans="1:6" x14ac:dyDescent="0.4">
      <c r="A158" s="5">
        <v>130</v>
      </c>
      <c r="B158" s="6" t="s">
        <v>1</v>
      </c>
      <c r="C158" s="7" t="s">
        <v>24</v>
      </c>
      <c r="D158" s="9">
        <v>27</v>
      </c>
      <c r="E158" s="10">
        <v>6.5</v>
      </c>
      <c r="F158" s="11">
        <v>1740</v>
      </c>
    </row>
    <row r="159" spans="1:6" x14ac:dyDescent="0.4">
      <c r="A159" s="5">
        <v>131</v>
      </c>
      <c r="B159" s="6" t="s">
        <v>1</v>
      </c>
      <c r="C159" s="7" t="s">
        <v>24</v>
      </c>
      <c r="D159" s="9">
        <v>27</v>
      </c>
      <c r="E159" s="10">
        <v>6.5</v>
      </c>
      <c r="F159" s="11">
        <v>1740</v>
      </c>
    </row>
    <row r="160" spans="1:6" x14ac:dyDescent="0.4">
      <c r="A160" s="5">
        <v>132</v>
      </c>
      <c r="B160" s="6" t="s">
        <v>1</v>
      </c>
      <c r="C160" s="7" t="s">
        <v>24</v>
      </c>
      <c r="D160" s="9">
        <v>27</v>
      </c>
      <c r="E160" s="10">
        <v>6.5</v>
      </c>
      <c r="F160" s="11">
        <v>1740</v>
      </c>
    </row>
    <row r="161" spans="1:6" x14ac:dyDescent="0.4">
      <c r="A161" s="5">
        <v>133</v>
      </c>
      <c r="B161" s="6" t="s">
        <v>1</v>
      </c>
      <c r="C161" s="7" t="s">
        <v>24</v>
      </c>
      <c r="D161" s="9">
        <v>27</v>
      </c>
      <c r="E161" s="10">
        <v>6.5</v>
      </c>
      <c r="F161" s="11">
        <v>1740</v>
      </c>
    </row>
    <row r="162" spans="1:6" x14ac:dyDescent="0.4">
      <c r="A162" s="5">
        <v>134</v>
      </c>
      <c r="B162" s="6" t="s">
        <v>1</v>
      </c>
      <c r="C162" s="7" t="s">
        <v>24</v>
      </c>
      <c r="D162" s="9">
        <v>27</v>
      </c>
      <c r="E162" s="10">
        <v>6.5</v>
      </c>
      <c r="F162" s="11">
        <v>1740</v>
      </c>
    </row>
    <row r="163" spans="1:6" x14ac:dyDescent="0.4">
      <c r="A163" s="5">
        <v>135</v>
      </c>
      <c r="B163" s="6" t="s">
        <v>1</v>
      </c>
      <c r="C163" s="7" t="s">
        <v>24</v>
      </c>
      <c r="D163" s="9">
        <v>27</v>
      </c>
      <c r="E163" s="10">
        <v>6.5</v>
      </c>
      <c r="F163" s="11">
        <v>1740</v>
      </c>
    </row>
    <row r="164" spans="1:6" x14ac:dyDescent="0.4">
      <c r="A164" s="5">
        <v>136</v>
      </c>
      <c r="B164" s="6" t="s">
        <v>1</v>
      </c>
      <c r="C164" s="7" t="s">
        <v>24</v>
      </c>
      <c r="D164" s="9">
        <v>27</v>
      </c>
      <c r="E164" s="10">
        <v>6.5</v>
      </c>
      <c r="F164" s="11">
        <v>1740</v>
      </c>
    </row>
    <row r="165" spans="1:6" x14ac:dyDescent="0.4">
      <c r="A165" s="5">
        <v>137</v>
      </c>
      <c r="B165" s="6" t="s">
        <v>1</v>
      </c>
      <c r="C165" s="7" t="s">
        <v>24</v>
      </c>
      <c r="D165" s="9">
        <v>27</v>
      </c>
      <c r="E165" s="10">
        <v>6.5</v>
      </c>
      <c r="F165" s="11">
        <v>1740</v>
      </c>
    </row>
    <row r="166" spans="1:6" x14ac:dyDescent="0.4">
      <c r="A166" s="5">
        <v>138</v>
      </c>
      <c r="B166" s="6" t="s">
        <v>0</v>
      </c>
      <c r="C166" s="7" t="s">
        <v>24</v>
      </c>
      <c r="D166" s="9">
        <v>27</v>
      </c>
      <c r="E166" s="10">
        <v>6.3</v>
      </c>
      <c r="F166" s="11">
        <v>1469</v>
      </c>
    </row>
    <row r="167" spans="1:6" x14ac:dyDescent="0.4">
      <c r="A167" s="5">
        <v>139</v>
      </c>
      <c r="B167" s="6" t="s">
        <v>0</v>
      </c>
      <c r="C167" s="7" t="s">
        <v>24</v>
      </c>
      <c r="D167" s="9">
        <v>27</v>
      </c>
      <c r="E167" s="10">
        <v>6.3</v>
      </c>
      <c r="F167" s="11">
        <v>1469</v>
      </c>
    </row>
    <row r="168" spans="1:6" x14ac:dyDescent="0.4">
      <c r="A168" s="5">
        <v>140</v>
      </c>
      <c r="B168" s="6" t="s">
        <v>0</v>
      </c>
      <c r="C168" s="7" t="s">
        <v>24</v>
      </c>
      <c r="D168" s="9">
        <v>27</v>
      </c>
      <c r="E168" s="10">
        <v>6.3</v>
      </c>
      <c r="F168" s="11">
        <v>1469</v>
      </c>
    </row>
    <row r="169" spans="1:6" x14ac:dyDescent="0.4">
      <c r="A169" s="5">
        <v>141</v>
      </c>
      <c r="B169" s="6" t="s">
        <v>0</v>
      </c>
      <c r="C169" s="7" t="s">
        <v>24</v>
      </c>
      <c r="D169" s="9">
        <v>27</v>
      </c>
      <c r="E169" s="10">
        <v>6.3</v>
      </c>
      <c r="F169" s="11">
        <v>1469</v>
      </c>
    </row>
    <row r="170" spans="1:6" x14ac:dyDescent="0.4">
      <c r="A170" s="5">
        <v>160</v>
      </c>
      <c r="B170" s="6" t="s">
        <v>1</v>
      </c>
      <c r="C170" s="7" t="s">
        <v>24</v>
      </c>
      <c r="D170" s="9">
        <v>22</v>
      </c>
      <c r="E170" s="10">
        <v>3.3</v>
      </c>
      <c r="F170" s="11">
        <v>1414</v>
      </c>
    </row>
    <row r="171" spans="1:6" x14ac:dyDescent="0.4">
      <c r="A171" s="5">
        <v>161</v>
      </c>
      <c r="B171" s="6" t="s">
        <v>1</v>
      </c>
      <c r="C171" s="7" t="s">
        <v>24</v>
      </c>
      <c r="D171" s="9">
        <v>22</v>
      </c>
      <c r="E171" s="10">
        <v>3.3</v>
      </c>
      <c r="F171" s="11">
        <v>1414</v>
      </c>
    </row>
    <row r="172" spans="1:6" x14ac:dyDescent="0.4">
      <c r="A172" s="5">
        <v>162</v>
      </c>
      <c r="B172" s="6" t="s">
        <v>1</v>
      </c>
      <c r="C172" s="7" t="s">
        <v>24</v>
      </c>
      <c r="D172" s="9">
        <v>22</v>
      </c>
      <c r="E172" s="10">
        <v>3.3</v>
      </c>
      <c r="F172" s="11">
        <v>1414</v>
      </c>
    </row>
    <row r="173" spans="1:6" x14ac:dyDescent="0.4">
      <c r="A173" s="5">
        <v>163</v>
      </c>
      <c r="B173" s="6" t="s">
        <v>1</v>
      </c>
      <c r="C173" s="7" t="s">
        <v>24</v>
      </c>
      <c r="D173" s="9">
        <v>22</v>
      </c>
      <c r="E173" s="10">
        <v>3.3</v>
      </c>
      <c r="F173" s="11">
        <v>1414</v>
      </c>
    </row>
    <row r="174" spans="1:6" x14ac:dyDescent="0.4">
      <c r="A174" s="5">
        <v>164</v>
      </c>
      <c r="B174" s="6" t="s">
        <v>1</v>
      </c>
      <c r="C174" s="7" t="s">
        <v>24</v>
      </c>
      <c r="D174" s="9">
        <v>22</v>
      </c>
      <c r="E174" s="10">
        <v>3.3</v>
      </c>
      <c r="F174" s="11">
        <v>1414</v>
      </c>
    </row>
    <row r="175" spans="1:6" x14ac:dyDescent="0.4">
      <c r="A175" s="5">
        <v>165</v>
      </c>
      <c r="B175" s="6" t="s">
        <v>0</v>
      </c>
      <c r="C175" s="7" t="s">
        <v>24</v>
      </c>
      <c r="D175" s="9">
        <v>22</v>
      </c>
      <c r="E175" s="10">
        <v>3.2</v>
      </c>
      <c r="F175" s="11">
        <v>1253</v>
      </c>
    </row>
    <row r="176" spans="1:6" x14ac:dyDescent="0.4">
      <c r="A176" s="5">
        <v>166</v>
      </c>
      <c r="B176" s="6" t="s">
        <v>0</v>
      </c>
      <c r="C176" s="7" t="s">
        <v>24</v>
      </c>
      <c r="D176" s="9">
        <v>22</v>
      </c>
      <c r="E176" s="10">
        <v>3.2</v>
      </c>
      <c r="F176" s="11">
        <v>1253</v>
      </c>
    </row>
    <row r="177" spans="1:6" x14ac:dyDescent="0.4">
      <c r="A177" s="5">
        <v>167</v>
      </c>
      <c r="B177" s="6" t="s">
        <v>0</v>
      </c>
      <c r="C177" s="7" t="s">
        <v>24</v>
      </c>
      <c r="D177" s="9">
        <v>22</v>
      </c>
      <c r="E177" s="10">
        <v>3.2</v>
      </c>
      <c r="F177" s="11">
        <v>1253</v>
      </c>
    </row>
    <row r="178" spans="1:6" x14ac:dyDescent="0.4">
      <c r="A178" s="5">
        <v>177</v>
      </c>
      <c r="B178" s="6" t="s">
        <v>1</v>
      </c>
      <c r="C178" s="7" t="s">
        <v>24</v>
      </c>
      <c r="D178" s="9">
        <v>18</v>
      </c>
      <c r="E178" s="10">
        <v>0.9</v>
      </c>
      <c r="F178" s="11">
        <v>1088</v>
      </c>
    </row>
    <row r="179" spans="1:6" x14ac:dyDescent="0.4">
      <c r="A179" s="5">
        <v>178</v>
      </c>
      <c r="B179" s="6" t="s">
        <v>0</v>
      </c>
      <c r="C179" s="7" t="s">
        <v>24</v>
      </c>
      <c r="D179" s="9">
        <v>18</v>
      </c>
      <c r="E179" s="10">
        <v>0.9</v>
      </c>
      <c r="F179" s="11">
        <v>986</v>
      </c>
    </row>
  </sheetData>
  <sortState ref="A2:F179">
    <sortCondition descending="1" ref="C1"/>
  </sortState>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01"/>
  <sheetViews>
    <sheetView workbookViewId="0">
      <selection activeCell="E17" sqref="E17"/>
    </sheetView>
  </sheetViews>
  <sheetFormatPr defaultRowHeight="18.75" x14ac:dyDescent="0.4"/>
  <cols>
    <col min="1" max="1" width="9.625" style="50" customWidth="1"/>
    <col min="2" max="2" width="5.25" style="51" bestFit="1" customWidth="1"/>
    <col min="4" max="4" width="15" customWidth="1"/>
    <col min="5" max="5" width="12.75" bestFit="1" customWidth="1"/>
    <col min="6" max="6" width="17.375" bestFit="1" customWidth="1"/>
  </cols>
  <sheetData>
    <row r="1" spans="1:6" ht="19.5" thickBot="1" x14ac:dyDescent="0.45">
      <c r="A1" s="48" t="s">
        <v>59</v>
      </c>
      <c r="B1" s="49" t="s">
        <v>60</v>
      </c>
      <c r="D1" s="32" t="s">
        <v>47</v>
      </c>
      <c r="E1" s="33"/>
      <c r="F1" s="33"/>
    </row>
    <row r="2" spans="1:6" x14ac:dyDescent="0.4">
      <c r="A2" s="50">
        <v>3386</v>
      </c>
      <c r="B2" s="51" t="s">
        <v>26</v>
      </c>
      <c r="D2" s="34">
        <v>0</v>
      </c>
      <c r="E2" s="35" t="s">
        <v>26</v>
      </c>
      <c r="F2" s="35" t="s">
        <v>9</v>
      </c>
    </row>
    <row r="3" spans="1:6" x14ac:dyDescent="0.4">
      <c r="A3" s="50">
        <v>3105</v>
      </c>
      <c r="B3" s="52" t="s">
        <v>26</v>
      </c>
      <c r="D3" s="36" t="s">
        <v>48</v>
      </c>
      <c r="E3" s="141">
        <f>COUNTIF($B:$B,E2)</f>
        <v>26</v>
      </c>
      <c r="F3" s="141">
        <f>COUNTIF($B:$B,F2)</f>
        <v>10</v>
      </c>
    </row>
    <row r="4" spans="1:6" x14ac:dyDescent="0.4">
      <c r="A4" s="50">
        <v>2370</v>
      </c>
      <c r="B4" s="52" t="s">
        <v>26</v>
      </c>
      <c r="D4" s="36" t="s">
        <v>49</v>
      </c>
      <c r="E4" s="142">
        <f>E3-1</f>
        <v>25</v>
      </c>
      <c r="F4" s="142">
        <f>F3-1</f>
        <v>9</v>
      </c>
    </row>
    <row r="5" spans="1:6" x14ac:dyDescent="0.4">
      <c r="A5" s="50">
        <v>2798</v>
      </c>
      <c r="B5" s="52" t="s">
        <v>26</v>
      </c>
      <c r="D5" s="36" t="s">
        <v>50</v>
      </c>
      <c r="E5" s="114">
        <f>AVERAGEIF($B:$B,E2,$A:$A)</f>
        <v>1970.9230769230769</v>
      </c>
      <c r="F5" s="114">
        <f>AVERAGEIF($B:$B,F2,$A:$A)</f>
        <v>2135.6999999999998</v>
      </c>
    </row>
    <row r="6" spans="1:6" x14ac:dyDescent="0.4">
      <c r="A6" s="50">
        <v>2323</v>
      </c>
      <c r="B6" s="52" t="s">
        <v>26</v>
      </c>
      <c r="D6" s="36" t="s">
        <v>51</v>
      </c>
      <c r="E6" s="143">
        <f>_xlfn.VAR.S(A2:A27)</f>
        <v>291482.2338461536</v>
      </c>
      <c r="F6" s="143">
        <f>_xlfn.VAR.S(A28:A37)</f>
        <v>207419.34444444461</v>
      </c>
    </row>
    <row r="7" spans="1:6" x14ac:dyDescent="0.4">
      <c r="A7" s="50">
        <v>2562</v>
      </c>
      <c r="B7" s="52" t="s">
        <v>26</v>
      </c>
      <c r="D7" s="36" t="s">
        <v>52</v>
      </c>
      <c r="E7" s="143">
        <f>SQRT(E6)</f>
        <v>539.89094625317955</v>
      </c>
      <c r="F7" s="143">
        <f>SQRT(F6)</f>
        <v>455.43313937881663</v>
      </c>
    </row>
    <row r="8" spans="1:6" x14ac:dyDescent="0.4">
      <c r="A8" s="50">
        <v>2225</v>
      </c>
      <c r="B8" s="52" t="s">
        <v>26</v>
      </c>
      <c r="D8" s="36" t="s">
        <v>53</v>
      </c>
      <c r="E8" s="142">
        <f>SQRT(E6/E3)</f>
        <v>105.88132577527061</v>
      </c>
      <c r="F8" s="142">
        <f>SQRT(F6/F3)</f>
        <v>144.02060423579837</v>
      </c>
    </row>
    <row r="9" spans="1:6" ht="19.5" thickBot="1" x14ac:dyDescent="0.45">
      <c r="A9" s="50">
        <v>2117</v>
      </c>
      <c r="B9" s="52" t="s">
        <v>26</v>
      </c>
      <c r="D9" s="37" t="s">
        <v>54</v>
      </c>
      <c r="E9" s="37">
        <v>422.53254437869811</v>
      </c>
      <c r="F9" s="37">
        <v>384.82000000000005</v>
      </c>
    </row>
    <row r="10" spans="1:6" x14ac:dyDescent="0.4">
      <c r="A10" s="50">
        <v>2151</v>
      </c>
      <c r="B10" s="52" t="s">
        <v>26</v>
      </c>
      <c r="D10" s="39" t="s">
        <v>33</v>
      </c>
      <c r="E10" s="40"/>
      <c r="F10" s="40"/>
    </row>
    <row r="11" spans="1:6" ht="19.5" thickBot="1" x14ac:dyDescent="0.45">
      <c r="A11" s="50">
        <v>2151</v>
      </c>
      <c r="B11" s="52" t="s">
        <v>26</v>
      </c>
      <c r="D11" s="41" t="s">
        <v>56</v>
      </c>
      <c r="E11" s="42"/>
      <c r="F11" s="33"/>
    </row>
    <row r="12" spans="1:6" x14ac:dyDescent="0.4">
      <c r="A12" s="50">
        <v>1978</v>
      </c>
      <c r="B12" s="52" t="s">
        <v>26</v>
      </c>
      <c r="D12" s="43" t="s">
        <v>57</v>
      </c>
      <c r="E12" s="44">
        <v>0.11521867430861167</v>
      </c>
      <c r="F12" s="45"/>
    </row>
    <row r="13" spans="1:6" ht="19.5" thickBot="1" x14ac:dyDescent="0.45">
      <c r="A13" s="50">
        <v>1978</v>
      </c>
      <c r="B13" s="52" t="s">
        <v>26</v>
      </c>
      <c r="D13" s="42" t="s">
        <v>58</v>
      </c>
      <c r="E13" s="46">
        <v>0.73636706302682953</v>
      </c>
      <c r="F13" s="47" t="s">
        <v>55</v>
      </c>
    </row>
    <row r="14" spans="1:6" x14ac:dyDescent="0.4">
      <c r="A14" s="50">
        <v>1752</v>
      </c>
      <c r="B14" s="52" t="s">
        <v>26</v>
      </c>
    </row>
    <row r="15" spans="1:6" ht="19.5" thickBot="1" x14ac:dyDescent="0.45">
      <c r="A15" s="50">
        <v>1752</v>
      </c>
      <c r="B15" s="52" t="s">
        <v>26</v>
      </c>
      <c r="D15" s="55" t="s">
        <v>61</v>
      </c>
      <c r="E15" s="37"/>
      <c r="F15" s="37"/>
    </row>
    <row r="16" spans="1:6" x14ac:dyDescent="0.4">
      <c r="A16" s="50">
        <v>1752</v>
      </c>
      <c r="B16" s="52" t="s">
        <v>26</v>
      </c>
      <c r="D16" s="40" t="s">
        <v>62</v>
      </c>
      <c r="E16" s="115">
        <f>(E5-F5)/E18</f>
        <v>-0.92181123948661925</v>
      </c>
      <c r="F16" s="40"/>
    </row>
    <row r="17" spans="1:6" x14ac:dyDescent="0.4">
      <c r="A17" s="50">
        <v>1700</v>
      </c>
      <c r="B17" s="52" t="s">
        <v>26</v>
      </c>
      <c r="D17" s="36" t="s">
        <v>63</v>
      </c>
      <c r="E17" s="143">
        <f>E18^4/(E8^4/E4+F8^4/F4)</f>
        <v>19.325620935138655</v>
      </c>
      <c r="F17" s="37"/>
    </row>
    <row r="18" spans="1:6" x14ac:dyDescent="0.4">
      <c r="A18" s="50">
        <v>1700</v>
      </c>
      <c r="B18" s="52" t="s">
        <v>26</v>
      </c>
      <c r="D18" s="36" t="s">
        <v>53</v>
      </c>
      <c r="E18" s="143">
        <f>SQRT(E6/E3+F6/F3)</f>
        <v>178.75343239326469</v>
      </c>
      <c r="F18" s="37"/>
    </row>
    <row r="19" spans="1:6" ht="19.5" thickBot="1" x14ac:dyDescent="0.45">
      <c r="A19" s="50">
        <v>1700</v>
      </c>
      <c r="B19" s="52" t="s">
        <v>26</v>
      </c>
      <c r="D19" s="33" t="s">
        <v>64</v>
      </c>
      <c r="E19" s="116">
        <f>_xlfn.T.TEST(A2:A27,A28:A37,2,3)</f>
        <v>0.3679925176984109</v>
      </c>
      <c r="F19" s="47" t="s">
        <v>65</v>
      </c>
    </row>
    <row r="20" spans="1:6" x14ac:dyDescent="0.4">
      <c r="A20" s="50">
        <v>1700</v>
      </c>
      <c r="B20" s="52" t="s">
        <v>26</v>
      </c>
    </row>
    <row r="21" spans="1:6" ht="19.5" thickBot="1" x14ac:dyDescent="0.45">
      <c r="A21" s="50">
        <v>1700</v>
      </c>
      <c r="B21" s="52" t="s">
        <v>26</v>
      </c>
      <c r="D21" s="55" t="s">
        <v>103</v>
      </c>
      <c r="E21" s="37"/>
    </row>
    <row r="22" spans="1:6" x14ac:dyDescent="0.4">
      <c r="A22" s="50">
        <v>1388</v>
      </c>
      <c r="B22" s="51" t="s">
        <v>26</v>
      </c>
      <c r="D22" s="40" t="s">
        <v>104</v>
      </c>
      <c r="E22" s="144">
        <f>E5-F5</f>
        <v>-164.77692307692291</v>
      </c>
    </row>
    <row r="23" spans="1:6" x14ac:dyDescent="0.4">
      <c r="A23" s="50">
        <v>1388</v>
      </c>
      <c r="B23" s="52" t="s">
        <v>26</v>
      </c>
      <c r="D23" s="36" t="s">
        <v>105</v>
      </c>
      <c r="E23" s="38">
        <v>-0.31756631338366242</v>
      </c>
    </row>
    <row r="24" spans="1:6" ht="19.5" thickBot="1" x14ac:dyDescent="0.45">
      <c r="A24" s="50">
        <v>1392</v>
      </c>
      <c r="B24" s="52" t="s">
        <v>26</v>
      </c>
      <c r="D24" s="33" t="s">
        <v>106</v>
      </c>
      <c r="E24" s="97">
        <v>0.20522553008449521</v>
      </c>
    </row>
    <row r="25" spans="1:6" x14ac:dyDescent="0.4">
      <c r="A25" s="50">
        <v>1392</v>
      </c>
      <c r="B25" s="52" t="s">
        <v>26</v>
      </c>
    </row>
    <row r="26" spans="1:6" x14ac:dyDescent="0.4">
      <c r="A26" s="50">
        <v>1392</v>
      </c>
      <c r="B26" s="52" t="s">
        <v>26</v>
      </c>
    </row>
    <row r="27" spans="1:6" x14ac:dyDescent="0.4">
      <c r="A27" s="50">
        <v>1392</v>
      </c>
      <c r="B27" s="52" t="s">
        <v>26</v>
      </c>
    </row>
    <row r="28" spans="1:6" x14ac:dyDescent="0.4">
      <c r="A28" s="50">
        <v>2428</v>
      </c>
      <c r="B28" s="52" t="s">
        <v>9</v>
      </c>
    </row>
    <row r="29" spans="1:6" x14ac:dyDescent="0.4">
      <c r="A29" s="50">
        <v>2428</v>
      </c>
      <c r="B29" s="52" t="s">
        <v>9</v>
      </c>
    </row>
    <row r="30" spans="1:6" x14ac:dyDescent="0.4">
      <c r="A30" s="50">
        <v>2428</v>
      </c>
      <c r="B30" s="52" t="s">
        <v>9</v>
      </c>
    </row>
    <row r="31" spans="1:6" x14ac:dyDescent="0.4">
      <c r="A31" s="50">
        <v>2442</v>
      </c>
      <c r="B31" s="52" t="s">
        <v>9</v>
      </c>
    </row>
    <row r="32" spans="1:6" x14ac:dyDescent="0.4">
      <c r="A32" s="50">
        <v>2442</v>
      </c>
      <c r="B32" s="52" t="s">
        <v>9</v>
      </c>
    </row>
    <row r="33" spans="1:2" x14ac:dyDescent="0.4">
      <c r="A33" s="50">
        <v>2442</v>
      </c>
      <c r="B33" s="52" t="s">
        <v>9</v>
      </c>
    </row>
    <row r="34" spans="1:2" x14ac:dyDescent="0.4">
      <c r="A34" s="50">
        <v>2264</v>
      </c>
      <c r="B34" s="52" t="s">
        <v>9</v>
      </c>
    </row>
    <row r="35" spans="1:2" x14ac:dyDescent="0.4">
      <c r="A35" s="50">
        <v>1723</v>
      </c>
      <c r="B35" s="52" t="s">
        <v>9</v>
      </c>
    </row>
    <row r="36" spans="1:2" x14ac:dyDescent="0.4">
      <c r="A36" s="50">
        <v>1375</v>
      </c>
      <c r="B36" s="52" t="s">
        <v>9</v>
      </c>
    </row>
    <row r="37" spans="1:2" x14ac:dyDescent="0.4">
      <c r="A37" s="50">
        <v>1385</v>
      </c>
      <c r="B37" s="52" t="s">
        <v>9</v>
      </c>
    </row>
    <row r="38" spans="1:2" x14ac:dyDescent="0.4">
      <c r="B38" s="52"/>
    </row>
    <row r="39" spans="1:2" x14ac:dyDescent="0.4">
      <c r="B39" s="52"/>
    </row>
    <row r="40" spans="1:2" x14ac:dyDescent="0.4">
      <c r="B40" s="52"/>
    </row>
    <row r="41" spans="1:2" x14ac:dyDescent="0.4">
      <c r="B41" s="52"/>
    </row>
    <row r="2501" spans="1:2" ht="19.5" thickBot="1" x14ac:dyDescent="0.45">
      <c r="A2501" s="53"/>
      <c r="B2501" s="54"/>
    </row>
  </sheetData>
  <phoneticPr fontId="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1"/>
  <sheetViews>
    <sheetView workbookViewId="0"/>
  </sheetViews>
  <sheetFormatPr defaultRowHeight="18.75" x14ac:dyDescent="0.4"/>
  <cols>
    <col min="1" max="1" width="9" style="68"/>
    <col min="2" max="2" width="12.625" style="69" bestFit="1" customWidth="1"/>
    <col min="4" max="4" width="16.5" customWidth="1"/>
    <col min="5" max="5" width="14.375" bestFit="1" customWidth="1"/>
    <col min="7" max="8" width="11.125" bestFit="1" customWidth="1"/>
    <col min="9" max="9" width="16.125" bestFit="1" customWidth="1"/>
    <col min="10" max="10" width="15.125" bestFit="1" customWidth="1"/>
  </cols>
  <sheetData>
    <row r="1" spans="1:10" ht="19.5" thickBot="1" x14ac:dyDescent="0.45">
      <c r="A1" s="63" t="s">
        <v>17</v>
      </c>
      <c r="B1" s="64" t="s">
        <v>85</v>
      </c>
      <c r="D1" s="14" t="s">
        <v>66</v>
      </c>
      <c r="E1" s="15"/>
      <c r="F1" s="15"/>
      <c r="G1" s="15"/>
      <c r="H1" s="15"/>
      <c r="I1" s="15"/>
    </row>
    <row r="2" spans="1:10" x14ac:dyDescent="0.4">
      <c r="A2" s="65">
        <v>23.9</v>
      </c>
      <c r="B2" s="66" t="s">
        <v>9</v>
      </c>
      <c r="D2" s="56" t="s">
        <v>67</v>
      </c>
      <c r="E2" s="21" t="s">
        <v>68</v>
      </c>
      <c r="F2" s="21" t="s">
        <v>69</v>
      </c>
      <c r="G2" s="21" t="s">
        <v>70</v>
      </c>
      <c r="H2" s="21" t="s">
        <v>71</v>
      </c>
      <c r="I2" s="21" t="s">
        <v>72</v>
      </c>
    </row>
    <row r="3" spans="1:10" x14ac:dyDescent="0.4">
      <c r="A3" s="65">
        <v>23.9</v>
      </c>
      <c r="B3" s="66" t="s">
        <v>9</v>
      </c>
      <c r="D3" s="17" t="s">
        <v>9</v>
      </c>
      <c r="E3" s="17">
        <v>10</v>
      </c>
      <c r="F3" s="17">
        <v>9</v>
      </c>
      <c r="G3" s="57">
        <v>20.309999999999995</v>
      </c>
      <c r="H3" s="22">
        <v>13.680999999999999</v>
      </c>
      <c r="I3" s="22">
        <v>636.57089774018289</v>
      </c>
    </row>
    <row r="4" spans="1:10" x14ac:dyDescent="0.4">
      <c r="A4" s="65">
        <v>23.9</v>
      </c>
      <c r="B4" s="67" t="s">
        <v>9</v>
      </c>
      <c r="D4" s="58" t="s">
        <v>26</v>
      </c>
      <c r="E4" s="17">
        <v>26</v>
      </c>
      <c r="F4" s="17">
        <v>25</v>
      </c>
      <c r="G4" s="57">
        <v>7.8423076923076884</v>
      </c>
      <c r="H4" s="22">
        <v>27.979338461538454</v>
      </c>
      <c r="I4" s="22">
        <v>523.96485685568257</v>
      </c>
    </row>
    <row r="5" spans="1:10" x14ac:dyDescent="0.4">
      <c r="A5" s="65">
        <v>22.1</v>
      </c>
      <c r="B5" s="67" t="s">
        <v>9</v>
      </c>
      <c r="D5" s="58" t="s">
        <v>18</v>
      </c>
      <c r="E5" s="17">
        <v>47</v>
      </c>
      <c r="F5" s="17">
        <v>46</v>
      </c>
      <c r="G5" s="57">
        <v>11.534042553191487</v>
      </c>
      <c r="H5" s="22">
        <v>51.008815911193366</v>
      </c>
      <c r="I5" s="22">
        <v>29.886156003299046</v>
      </c>
    </row>
    <row r="6" spans="1:10" x14ac:dyDescent="0.4">
      <c r="A6" s="65">
        <v>22.1</v>
      </c>
      <c r="B6" s="67" t="s">
        <v>9</v>
      </c>
      <c r="D6" s="58" t="s">
        <v>23</v>
      </c>
      <c r="E6" s="17">
        <v>95</v>
      </c>
      <c r="F6" s="17">
        <v>94</v>
      </c>
      <c r="G6" s="57">
        <v>13.114736842105273</v>
      </c>
      <c r="H6" s="22">
        <v>41.551908174692024</v>
      </c>
      <c r="I6" s="22">
        <v>58.284547751148715</v>
      </c>
    </row>
    <row r="7" spans="1:10" ht="19.5" thickBot="1" x14ac:dyDescent="0.45">
      <c r="A7" s="65">
        <v>22.1</v>
      </c>
      <c r="B7" s="67" t="s">
        <v>9</v>
      </c>
      <c r="D7" s="59" t="s">
        <v>73</v>
      </c>
      <c r="E7" s="60">
        <v>178</v>
      </c>
      <c r="F7" s="60">
        <v>174</v>
      </c>
      <c r="G7" s="61">
        <v>12.331460674157308</v>
      </c>
      <c r="H7" s="61">
        <v>47.02601028375549</v>
      </c>
      <c r="I7" s="61">
        <v>1248.7064583503131</v>
      </c>
    </row>
    <row r="8" spans="1:10" x14ac:dyDescent="0.4">
      <c r="A8" s="65">
        <v>18.7</v>
      </c>
      <c r="B8" s="67" t="s">
        <v>9</v>
      </c>
    </row>
    <row r="9" spans="1:10" ht="19.5" thickBot="1" x14ac:dyDescent="0.45">
      <c r="A9" s="65">
        <v>16.3</v>
      </c>
      <c r="B9" s="67" t="s">
        <v>9</v>
      </c>
      <c r="D9" s="62" t="s">
        <v>74</v>
      </c>
      <c r="E9" s="43"/>
      <c r="F9" s="36"/>
      <c r="G9" s="15"/>
      <c r="H9" s="15"/>
      <c r="I9" s="15"/>
      <c r="J9" s="15"/>
    </row>
    <row r="10" spans="1:10" x14ac:dyDescent="0.4">
      <c r="A10" s="65">
        <v>15.7</v>
      </c>
      <c r="B10" s="67" t="s">
        <v>9</v>
      </c>
      <c r="D10" s="117" t="s">
        <v>75</v>
      </c>
      <c r="E10" s="117" t="s">
        <v>76</v>
      </c>
      <c r="F10" s="117" t="s">
        <v>77</v>
      </c>
      <c r="G10" s="117" t="s">
        <v>78</v>
      </c>
      <c r="H10" s="118" t="s">
        <v>79</v>
      </c>
      <c r="I10" s="118" t="s">
        <v>80</v>
      </c>
      <c r="J10" s="117"/>
    </row>
    <row r="11" spans="1:10" x14ac:dyDescent="0.4">
      <c r="A11" s="65">
        <v>14.4</v>
      </c>
      <c r="B11" s="67" t="s">
        <v>9</v>
      </c>
      <c r="D11" s="119" t="s">
        <v>81</v>
      </c>
      <c r="E11" s="120">
        <v>100.74070592586916</v>
      </c>
      <c r="F11" s="121">
        <v>3</v>
      </c>
      <c r="G11" s="120">
        <v>33.580235308623053</v>
      </c>
      <c r="H11" s="122">
        <v>2.9082377669042807</v>
      </c>
      <c r="I11" s="123">
        <v>3.611888456758261E-2</v>
      </c>
      <c r="J11" s="124" t="s">
        <v>82</v>
      </c>
    </row>
    <row r="12" spans="1:10" ht="19.5" thickBot="1" x14ac:dyDescent="0.45">
      <c r="A12" s="65">
        <v>21.7</v>
      </c>
      <c r="B12" s="67" t="s">
        <v>26</v>
      </c>
      <c r="D12" s="125" t="s">
        <v>83</v>
      </c>
      <c r="E12" s="126">
        <v>2009.1070304475284</v>
      </c>
      <c r="F12" s="125">
        <v>174</v>
      </c>
      <c r="G12" s="126">
        <v>11.546592129008785</v>
      </c>
      <c r="H12" s="125"/>
      <c r="I12" s="125"/>
      <c r="J12" s="125"/>
    </row>
    <row r="13" spans="1:10" x14ac:dyDescent="0.4">
      <c r="A13" s="65">
        <v>18</v>
      </c>
      <c r="B13" s="67" t="s">
        <v>26</v>
      </c>
      <c r="D13" s="127"/>
      <c r="E13" s="127"/>
      <c r="F13" s="127"/>
      <c r="G13" s="127"/>
      <c r="H13" s="127"/>
      <c r="I13" s="127"/>
      <c r="J13" s="127"/>
    </row>
    <row r="14" spans="1:10" ht="19.5" thickBot="1" x14ac:dyDescent="0.45">
      <c r="A14" s="65">
        <v>14.8</v>
      </c>
      <c r="B14" s="66" t="s">
        <v>26</v>
      </c>
      <c r="D14" s="128" t="s">
        <v>107</v>
      </c>
      <c r="E14" s="129"/>
      <c r="F14" s="129"/>
      <c r="G14" s="129"/>
      <c r="H14" s="129"/>
      <c r="I14" s="129"/>
      <c r="J14" s="127"/>
    </row>
    <row r="15" spans="1:10" x14ac:dyDescent="0.4">
      <c r="A15" s="65">
        <v>14.5</v>
      </c>
      <c r="B15" s="66" t="s">
        <v>26</v>
      </c>
      <c r="D15" s="130"/>
      <c r="E15" s="130" t="s">
        <v>102</v>
      </c>
      <c r="F15" s="130" t="s">
        <v>108</v>
      </c>
      <c r="G15" s="130" t="s">
        <v>109</v>
      </c>
      <c r="H15" s="130" t="s">
        <v>69</v>
      </c>
      <c r="I15" s="130" t="s">
        <v>110</v>
      </c>
      <c r="J15" s="127"/>
    </row>
    <row r="16" spans="1:10" ht="19.5" thickBot="1" x14ac:dyDescent="0.45">
      <c r="A16" s="65">
        <v>13.3</v>
      </c>
      <c r="B16" s="66" t="s">
        <v>26</v>
      </c>
      <c r="D16" s="131" t="s">
        <v>111</v>
      </c>
      <c r="E16" s="132">
        <v>21.210029208626025</v>
      </c>
      <c r="F16" s="133">
        <v>4</v>
      </c>
      <c r="G16" s="133">
        <v>3</v>
      </c>
      <c r="H16" s="132">
        <v>40.415502531290784</v>
      </c>
      <c r="I16" s="134">
        <v>2.2024945756093928E-8</v>
      </c>
      <c r="J16" s="127"/>
    </row>
    <row r="17" spans="1:2" x14ac:dyDescent="0.4">
      <c r="A17" s="65">
        <v>11.9</v>
      </c>
      <c r="B17" s="66" t="s">
        <v>26</v>
      </c>
    </row>
    <row r="18" spans="1:2" x14ac:dyDescent="0.4">
      <c r="A18" s="65">
        <v>11.2</v>
      </c>
      <c r="B18" s="66" t="s">
        <v>26</v>
      </c>
    </row>
    <row r="19" spans="1:2" x14ac:dyDescent="0.4">
      <c r="A19" s="65">
        <v>9.9</v>
      </c>
      <c r="B19" s="66" t="s">
        <v>26</v>
      </c>
    </row>
    <row r="20" spans="1:2" x14ac:dyDescent="0.4">
      <c r="A20" s="65">
        <v>8.6</v>
      </c>
      <c r="B20" s="66" t="s">
        <v>26</v>
      </c>
    </row>
    <row r="21" spans="1:2" x14ac:dyDescent="0.4">
      <c r="A21" s="65">
        <v>8.6</v>
      </c>
      <c r="B21" s="66" t="s">
        <v>26</v>
      </c>
    </row>
    <row r="22" spans="1:2" x14ac:dyDescent="0.4">
      <c r="A22" s="65">
        <v>8.1999999999999993</v>
      </c>
      <c r="B22" s="66" t="s">
        <v>26</v>
      </c>
    </row>
    <row r="23" spans="1:2" x14ac:dyDescent="0.4">
      <c r="A23" s="65">
        <v>8.1999999999999993</v>
      </c>
      <c r="B23" s="66" t="s">
        <v>26</v>
      </c>
    </row>
    <row r="24" spans="1:2" x14ac:dyDescent="0.4">
      <c r="A24" s="65">
        <v>5.4</v>
      </c>
      <c r="B24" s="66" t="s">
        <v>26</v>
      </c>
    </row>
    <row r="25" spans="1:2" x14ac:dyDescent="0.4">
      <c r="A25" s="65">
        <v>5.4</v>
      </c>
      <c r="B25" s="66" t="s">
        <v>26</v>
      </c>
    </row>
    <row r="26" spans="1:2" x14ac:dyDescent="0.4">
      <c r="A26" s="65">
        <v>5.4</v>
      </c>
      <c r="B26" s="66" t="s">
        <v>26</v>
      </c>
    </row>
    <row r="27" spans="1:2" x14ac:dyDescent="0.4">
      <c r="A27" s="65">
        <v>5.2</v>
      </c>
      <c r="B27" s="66" t="s">
        <v>26</v>
      </c>
    </row>
    <row r="28" spans="1:2" x14ac:dyDescent="0.4">
      <c r="A28" s="65">
        <v>5.2</v>
      </c>
      <c r="B28" s="66" t="s">
        <v>26</v>
      </c>
    </row>
    <row r="29" spans="1:2" x14ac:dyDescent="0.4">
      <c r="A29" s="65">
        <v>5.2</v>
      </c>
      <c r="B29" s="66" t="s">
        <v>26</v>
      </c>
    </row>
    <row r="30" spans="1:2" x14ac:dyDescent="0.4">
      <c r="A30" s="65">
        <v>5.2</v>
      </c>
      <c r="B30" s="66" t="s">
        <v>26</v>
      </c>
    </row>
    <row r="31" spans="1:2" x14ac:dyDescent="0.4">
      <c r="A31" s="65">
        <v>5.2</v>
      </c>
      <c r="B31" s="66" t="s">
        <v>26</v>
      </c>
    </row>
    <row r="32" spans="1:2" x14ac:dyDescent="0.4">
      <c r="A32" s="65">
        <v>2.2000000000000002</v>
      </c>
      <c r="B32" s="66" t="s">
        <v>26</v>
      </c>
    </row>
    <row r="33" spans="1:2" x14ac:dyDescent="0.4">
      <c r="A33" s="65">
        <v>2.2000000000000002</v>
      </c>
      <c r="B33" s="66" t="s">
        <v>26</v>
      </c>
    </row>
    <row r="34" spans="1:2" x14ac:dyDescent="0.4">
      <c r="A34" s="65">
        <v>2.1</v>
      </c>
      <c r="B34" s="66" t="s">
        <v>26</v>
      </c>
    </row>
    <row r="35" spans="1:2" x14ac:dyDescent="0.4">
      <c r="A35" s="65">
        <v>2.1</v>
      </c>
      <c r="B35" s="66" t="s">
        <v>26</v>
      </c>
    </row>
    <row r="36" spans="1:2" x14ac:dyDescent="0.4">
      <c r="A36" s="65">
        <v>2.1</v>
      </c>
      <c r="B36" s="66" t="s">
        <v>26</v>
      </c>
    </row>
    <row r="37" spans="1:2" x14ac:dyDescent="0.4">
      <c r="A37" s="65">
        <v>2.1</v>
      </c>
      <c r="B37" s="66" t="s">
        <v>26</v>
      </c>
    </row>
    <row r="38" spans="1:2" x14ac:dyDescent="0.4">
      <c r="A38" s="65">
        <v>23.8</v>
      </c>
      <c r="B38" s="66" t="s">
        <v>18</v>
      </c>
    </row>
    <row r="39" spans="1:2" x14ac:dyDescent="0.4">
      <c r="A39" s="65">
        <v>23.8</v>
      </c>
      <c r="B39" s="66" t="s">
        <v>18</v>
      </c>
    </row>
    <row r="40" spans="1:2" x14ac:dyDescent="0.4">
      <c r="A40" s="65">
        <v>23.5</v>
      </c>
      <c r="B40" s="66" t="s">
        <v>18</v>
      </c>
    </row>
    <row r="41" spans="1:2" x14ac:dyDescent="0.4">
      <c r="A41" s="65">
        <v>23.5</v>
      </c>
      <c r="B41" s="66" t="s">
        <v>18</v>
      </c>
    </row>
    <row r="42" spans="1:2" x14ac:dyDescent="0.4">
      <c r="A42" s="65">
        <v>23.5</v>
      </c>
      <c r="B42" s="66" t="s">
        <v>18</v>
      </c>
    </row>
    <row r="43" spans="1:2" x14ac:dyDescent="0.4">
      <c r="A43" s="65">
        <v>23.5</v>
      </c>
      <c r="B43" s="66" t="s">
        <v>18</v>
      </c>
    </row>
    <row r="44" spans="1:2" x14ac:dyDescent="0.4">
      <c r="A44" s="65">
        <v>19.399999999999999</v>
      </c>
      <c r="B44" s="66" t="s">
        <v>18</v>
      </c>
    </row>
    <row r="45" spans="1:2" x14ac:dyDescent="0.4">
      <c r="A45" s="65">
        <v>19.399999999999999</v>
      </c>
      <c r="B45" s="66" t="s">
        <v>18</v>
      </c>
    </row>
    <row r="46" spans="1:2" x14ac:dyDescent="0.4">
      <c r="A46" s="65">
        <v>19.399999999999999</v>
      </c>
      <c r="B46" s="66" t="s">
        <v>18</v>
      </c>
    </row>
    <row r="47" spans="1:2" x14ac:dyDescent="0.4">
      <c r="A47" s="65">
        <v>19.399999999999999</v>
      </c>
      <c r="B47" s="66" t="s">
        <v>18</v>
      </c>
    </row>
    <row r="48" spans="1:2" x14ac:dyDescent="0.4">
      <c r="A48" s="65">
        <v>19.399999999999999</v>
      </c>
      <c r="B48" s="66" t="s">
        <v>18</v>
      </c>
    </row>
    <row r="49" spans="1:2" x14ac:dyDescent="0.4">
      <c r="A49" s="65">
        <v>15.6</v>
      </c>
      <c r="B49" s="66" t="s">
        <v>18</v>
      </c>
    </row>
    <row r="50" spans="1:2" x14ac:dyDescent="0.4">
      <c r="A50" s="65">
        <v>15.6</v>
      </c>
      <c r="B50" s="66" t="s">
        <v>18</v>
      </c>
    </row>
    <row r="51" spans="1:2" x14ac:dyDescent="0.4">
      <c r="A51" s="65">
        <v>15.6</v>
      </c>
      <c r="B51" s="66" t="s">
        <v>18</v>
      </c>
    </row>
    <row r="52" spans="1:2" x14ac:dyDescent="0.4">
      <c r="A52" s="65">
        <v>15.6</v>
      </c>
      <c r="B52" s="66" t="s">
        <v>18</v>
      </c>
    </row>
    <row r="53" spans="1:2" x14ac:dyDescent="0.4">
      <c r="A53" s="65">
        <v>15.6</v>
      </c>
      <c r="B53" s="66" t="s">
        <v>18</v>
      </c>
    </row>
    <row r="54" spans="1:2" x14ac:dyDescent="0.4">
      <c r="A54" s="65">
        <v>15.6</v>
      </c>
      <c r="B54" s="66" t="s">
        <v>18</v>
      </c>
    </row>
    <row r="55" spans="1:2" x14ac:dyDescent="0.4">
      <c r="A55" s="65">
        <v>15.6</v>
      </c>
      <c r="B55" s="66" t="s">
        <v>18</v>
      </c>
    </row>
    <row r="56" spans="1:2" x14ac:dyDescent="0.4">
      <c r="A56" s="65">
        <v>11.8</v>
      </c>
      <c r="B56" s="66" t="s">
        <v>18</v>
      </c>
    </row>
    <row r="57" spans="1:2" x14ac:dyDescent="0.4">
      <c r="A57" s="65">
        <v>11.8</v>
      </c>
      <c r="B57" s="66" t="s">
        <v>18</v>
      </c>
    </row>
    <row r="58" spans="1:2" x14ac:dyDescent="0.4">
      <c r="A58" s="65">
        <v>11.8</v>
      </c>
      <c r="B58" s="66" t="s">
        <v>18</v>
      </c>
    </row>
    <row r="59" spans="1:2" x14ac:dyDescent="0.4">
      <c r="A59" s="65">
        <v>11.8</v>
      </c>
      <c r="B59" s="66" t="s">
        <v>18</v>
      </c>
    </row>
    <row r="60" spans="1:2" x14ac:dyDescent="0.4">
      <c r="A60" s="65">
        <v>11.8</v>
      </c>
      <c r="B60" s="66" t="s">
        <v>18</v>
      </c>
    </row>
    <row r="61" spans="1:2" x14ac:dyDescent="0.4">
      <c r="A61" s="65">
        <v>11.8</v>
      </c>
      <c r="B61" s="66" t="s">
        <v>18</v>
      </c>
    </row>
    <row r="62" spans="1:2" x14ac:dyDescent="0.4">
      <c r="A62" s="65">
        <v>11.8</v>
      </c>
      <c r="B62" s="66" t="s">
        <v>18</v>
      </c>
    </row>
    <row r="63" spans="1:2" x14ac:dyDescent="0.4">
      <c r="A63" s="65">
        <v>7.9</v>
      </c>
      <c r="B63" s="66" t="s">
        <v>18</v>
      </c>
    </row>
    <row r="64" spans="1:2" x14ac:dyDescent="0.4">
      <c r="A64" s="65">
        <v>7.9</v>
      </c>
      <c r="B64" s="66" t="s">
        <v>18</v>
      </c>
    </row>
    <row r="65" spans="1:2" x14ac:dyDescent="0.4">
      <c r="A65" s="68">
        <v>7.9</v>
      </c>
      <c r="B65" s="69" t="s">
        <v>18</v>
      </c>
    </row>
    <row r="66" spans="1:2" x14ac:dyDescent="0.4">
      <c r="A66" s="68">
        <v>7.9</v>
      </c>
      <c r="B66" s="69" t="s">
        <v>18</v>
      </c>
    </row>
    <row r="67" spans="1:2" x14ac:dyDescent="0.4">
      <c r="A67" s="68">
        <v>7.9</v>
      </c>
      <c r="B67" s="69" t="s">
        <v>18</v>
      </c>
    </row>
    <row r="68" spans="1:2" x14ac:dyDescent="0.4">
      <c r="A68" s="68">
        <v>7.9</v>
      </c>
      <c r="B68" s="69" t="s">
        <v>18</v>
      </c>
    </row>
    <row r="69" spans="1:2" x14ac:dyDescent="0.4">
      <c r="A69" s="68">
        <v>7.9</v>
      </c>
      <c r="B69" s="69" t="s">
        <v>18</v>
      </c>
    </row>
    <row r="70" spans="1:2" x14ac:dyDescent="0.4">
      <c r="A70" s="68">
        <v>7.9</v>
      </c>
      <c r="B70" s="69" t="s">
        <v>18</v>
      </c>
    </row>
    <row r="71" spans="1:2" x14ac:dyDescent="0.4">
      <c r="A71" s="68">
        <v>7.2</v>
      </c>
      <c r="B71" s="69" t="s">
        <v>18</v>
      </c>
    </row>
    <row r="72" spans="1:2" x14ac:dyDescent="0.4">
      <c r="A72" s="68">
        <v>3.8</v>
      </c>
      <c r="B72" s="69" t="s">
        <v>18</v>
      </c>
    </row>
    <row r="73" spans="1:2" x14ac:dyDescent="0.4">
      <c r="A73" s="68">
        <v>3.8</v>
      </c>
      <c r="B73" s="69" t="s">
        <v>18</v>
      </c>
    </row>
    <row r="74" spans="1:2" x14ac:dyDescent="0.4">
      <c r="A74" s="68">
        <v>3.8</v>
      </c>
      <c r="B74" s="69" t="s">
        <v>18</v>
      </c>
    </row>
    <row r="75" spans="1:2" x14ac:dyDescent="0.4">
      <c r="A75" s="68">
        <v>3.8</v>
      </c>
      <c r="B75" s="69" t="s">
        <v>18</v>
      </c>
    </row>
    <row r="76" spans="1:2" x14ac:dyDescent="0.4">
      <c r="A76" s="68">
        <v>3.8</v>
      </c>
      <c r="B76" s="69" t="s">
        <v>18</v>
      </c>
    </row>
    <row r="77" spans="1:2" x14ac:dyDescent="0.4">
      <c r="A77" s="68">
        <v>3.8</v>
      </c>
      <c r="B77" s="69" t="s">
        <v>18</v>
      </c>
    </row>
    <row r="78" spans="1:2" x14ac:dyDescent="0.4">
      <c r="A78" s="68">
        <v>3.8</v>
      </c>
      <c r="B78" s="69" t="s">
        <v>18</v>
      </c>
    </row>
    <row r="79" spans="1:2" x14ac:dyDescent="0.4">
      <c r="A79" s="68">
        <v>3.8</v>
      </c>
      <c r="B79" s="69" t="s">
        <v>18</v>
      </c>
    </row>
    <row r="80" spans="1:2" x14ac:dyDescent="0.4">
      <c r="A80" s="68">
        <v>3.6</v>
      </c>
      <c r="B80" s="69" t="s">
        <v>18</v>
      </c>
    </row>
    <row r="81" spans="1:2" x14ac:dyDescent="0.4">
      <c r="A81" s="68">
        <v>3.6</v>
      </c>
      <c r="B81" s="69" t="s">
        <v>18</v>
      </c>
    </row>
    <row r="82" spans="1:2" x14ac:dyDescent="0.4">
      <c r="A82" s="68">
        <v>1.3</v>
      </c>
      <c r="B82" s="69" t="s">
        <v>18</v>
      </c>
    </row>
    <row r="83" spans="1:2" x14ac:dyDescent="0.4">
      <c r="A83" s="68">
        <v>1.2</v>
      </c>
      <c r="B83" s="69" t="s">
        <v>18</v>
      </c>
    </row>
    <row r="84" spans="1:2" x14ac:dyDescent="0.4">
      <c r="A84" s="68">
        <v>1.2</v>
      </c>
      <c r="B84" s="69" t="s">
        <v>18</v>
      </c>
    </row>
    <row r="85" spans="1:2" x14ac:dyDescent="0.4">
      <c r="A85" s="68">
        <v>22.8</v>
      </c>
      <c r="B85" s="69" t="s">
        <v>23</v>
      </c>
    </row>
    <row r="86" spans="1:2" x14ac:dyDescent="0.4">
      <c r="A86" s="68">
        <v>22.8</v>
      </c>
      <c r="B86" s="69" t="s">
        <v>23</v>
      </c>
    </row>
    <row r="87" spans="1:2" x14ac:dyDescent="0.4">
      <c r="A87" s="68">
        <v>22.8</v>
      </c>
      <c r="B87" s="69" t="s">
        <v>23</v>
      </c>
    </row>
    <row r="88" spans="1:2" x14ac:dyDescent="0.4">
      <c r="A88" s="68">
        <v>22.8</v>
      </c>
      <c r="B88" s="69" t="s">
        <v>23</v>
      </c>
    </row>
    <row r="89" spans="1:2" x14ac:dyDescent="0.4">
      <c r="A89" s="68">
        <v>22.8</v>
      </c>
      <c r="B89" s="69" t="s">
        <v>23</v>
      </c>
    </row>
    <row r="90" spans="1:2" x14ac:dyDescent="0.4">
      <c r="A90" s="68">
        <v>22.8</v>
      </c>
      <c r="B90" s="69" t="s">
        <v>23</v>
      </c>
    </row>
    <row r="91" spans="1:2" x14ac:dyDescent="0.4">
      <c r="A91" s="68">
        <v>22.8</v>
      </c>
      <c r="B91" s="69" t="s">
        <v>23</v>
      </c>
    </row>
    <row r="92" spans="1:2" x14ac:dyDescent="0.4">
      <c r="A92" s="68">
        <v>22.2</v>
      </c>
      <c r="B92" s="69" t="s">
        <v>23</v>
      </c>
    </row>
    <row r="93" spans="1:2" x14ac:dyDescent="0.4">
      <c r="A93" s="68">
        <v>22.2</v>
      </c>
      <c r="B93" s="69" t="s">
        <v>23</v>
      </c>
    </row>
    <row r="94" spans="1:2" x14ac:dyDescent="0.4">
      <c r="A94" s="68">
        <v>22.2</v>
      </c>
      <c r="B94" s="69" t="s">
        <v>23</v>
      </c>
    </row>
    <row r="95" spans="1:2" x14ac:dyDescent="0.4">
      <c r="A95" s="68">
        <v>22.2</v>
      </c>
      <c r="B95" s="69" t="s">
        <v>23</v>
      </c>
    </row>
    <row r="96" spans="1:2" x14ac:dyDescent="0.4">
      <c r="A96" s="68">
        <v>22.2</v>
      </c>
      <c r="B96" s="69" t="s">
        <v>23</v>
      </c>
    </row>
    <row r="97" spans="1:2" x14ac:dyDescent="0.4">
      <c r="A97" s="68">
        <v>22.2</v>
      </c>
      <c r="B97" s="69" t="s">
        <v>23</v>
      </c>
    </row>
    <row r="98" spans="1:2" x14ac:dyDescent="0.4">
      <c r="A98" s="68">
        <v>22.2</v>
      </c>
      <c r="B98" s="69" t="s">
        <v>23</v>
      </c>
    </row>
    <row r="99" spans="1:2" x14ac:dyDescent="0.4">
      <c r="A99" s="68">
        <v>22.2</v>
      </c>
      <c r="B99" s="69" t="s">
        <v>23</v>
      </c>
    </row>
    <row r="100" spans="1:2" x14ac:dyDescent="0.4">
      <c r="A100" s="68">
        <v>22.2</v>
      </c>
      <c r="B100" s="69" t="s">
        <v>23</v>
      </c>
    </row>
    <row r="101" spans="1:2" x14ac:dyDescent="0.4">
      <c r="A101" s="68">
        <v>22.2</v>
      </c>
      <c r="B101" s="69" t="s">
        <v>23</v>
      </c>
    </row>
    <row r="102" spans="1:2" x14ac:dyDescent="0.4">
      <c r="A102" s="68">
        <v>22.2</v>
      </c>
      <c r="B102" s="69" t="s">
        <v>23</v>
      </c>
    </row>
    <row r="103" spans="1:2" x14ac:dyDescent="0.4">
      <c r="A103" s="68">
        <v>19.600000000000001</v>
      </c>
      <c r="B103" s="69" t="s">
        <v>23</v>
      </c>
    </row>
    <row r="104" spans="1:2" x14ac:dyDescent="0.4">
      <c r="A104" s="68">
        <v>19.600000000000001</v>
      </c>
      <c r="B104" s="69" t="s">
        <v>23</v>
      </c>
    </row>
    <row r="105" spans="1:2" x14ac:dyDescent="0.4">
      <c r="A105" s="68">
        <v>19.600000000000001</v>
      </c>
      <c r="B105" s="69" t="s">
        <v>23</v>
      </c>
    </row>
    <row r="106" spans="1:2" x14ac:dyDescent="0.4">
      <c r="A106" s="68">
        <v>19.600000000000001</v>
      </c>
      <c r="B106" s="69" t="s">
        <v>23</v>
      </c>
    </row>
    <row r="107" spans="1:2" x14ac:dyDescent="0.4">
      <c r="A107" s="68">
        <v>19.600000000000001</v>
      </c>
      <c r="B107" s="69" t="s">
        <v>23</v>
      </c>
    </row>
    <row r="108" spans="1:2" x14ac:dyDescent="0.4">
      <c r="A108" s="68">
        <v>19.600000000000001</v>
      </c>
      <c r="B108" s="69" t="s">
        <v>23</v>
      </c>
    </row>
    <row r="109" spans="1:2" x14ac:dyDescent="0.4">
      <c r="A109" s="68">
        <v>19.600000000000001</v>
      </c>
      <c r="B109" s="69" t="s">
        <v>23</v>
      </c>
    </row>
    <row r="110" spans="1:2" x14ac:dyDescent="0.4">
      <c r="A110" s="68">
        <v>19.600000000000001</v>
      </c>
      <c r="B110" s="69" t="s">
        <v>23</v>
      </c>
    </row>
    <row r="111" spans="1:2" x14ac:dyDescent="0.4">
      <c r="A111" s="68">
        <v>19.600000000000001</v>
      </c>
      <c r="B111" s="69" t="s">
        <v>23</v>
      </c>
    </row>
    <row r="112" spans="1:2" x14ac:dyDescent="0.4">
      <c r="A112" s="68">
        <v>15.7</v>
      </c>
      <c r="B112" s="69" t="s">
        <v>23</v>
      </c>
    </row>
    <row r="113" spans="1:2" x14ac:dyDescent="0.4">
      <c r="A113" s="68">
        <v>15.7</v>
      </c>
      <c r="B113" s="69" t="s">
        <v>23</v>
      </c>
    </row>
    <row r="114" spans="1:2" x14ac:dyDescent="0.4">
      <c r="A114" s="68">
        <v>15.7</v>
      </c>
      <c r="B114" s="69" t="s">
        <v>23</v>
      </c>
    </row>
    <row r="115" spans="1:2" x14ac:dyDescent="0.4">
      <c r="A115" s="68">
        <v>15.7</v>
      </c>
      <c r="B115" s="69" t="s">
        <v>23</v>
      </c>
    </row>
    <row r="116" spans="1:2" x14ac:dyDescent="0.4">
      <c r="A116" s="68">
        <v>15.7</v>
      </c>
      <c r="B116" s="69" t="s">
        <v>23</v>
      </c>
    </row>
    <row r="117" spans="1:2" x14ac:dyDescent="0.4">
      <c r="A117" s="68">
        <v>15.7</v>
      </c>
      <c r="B117" s="69" t="s">
        <v>23</v>
      </c>
    </row>
    <row r="118" spans="1:2" x14ac:dyDescent="0.4">
      <c r="A118" s="68">
        <v>15.7</v>
      </c>
      <c r="B118" s="69" t="s">
        <v>23</v>
      </c>
    </row>
    <row r="119" spans="1:2" x14ac:dyDescent="0.4">
      <c r="A119" s="68">
        <v>15.7</v>
      </c>
      <c r="B119" s="69" t="s">
        <v>23</v>
      </c>
    </row>
    <row r="120" spans="1:2" x14ac:dyDescent="0.4">
      <c r="A120" s="68">
        <v>15.5</v>
      </c>
      <c r="B120" s="69" t="s">
        <v>23</v>
      </c>
    </row>
    <row r="121" spans="1:2" x14ac:dyDescent="0.4">
      <c r="A121" s="68">
        <v>15.5</v>
      </c>
      <c r="B121" s="69" t="s">
        <v>23</v>
      </c>
    </row>
    <row r="122" spans="1:2" x14ac:dyDescent="0.4">
      <c r="A122" s="68">
        <v>14.3</v>
      </c>
      <c r="B122" s="69" t="s">
        <v>23</v>
      </c>
    </row>
    <row r="123" spans="1:2" x14ac:dyDescent="0.4">
      <c r="A123" s="68">
        <v>14.3</v>
      </c>
      <c r="B123" s="69" t="s">
        <v>23</v>
      </c>
    </row>
    <row r="124" spans="1:2" x14ac:dyDescent="0.4">
      <c r="A124" s="68">
        <v>13.9</v>
      </c>
      <c r="B124" s="69" t="s">
        <v>23</v>
      </c>
    </row>
    <row r="125" spans="1:2" x14ac:dyDescent="0.4">
      <c r="A125" s="68">
        <v>13.9</v>
      </c>
      <c r="B125" s="69" t="s">
        <v>23</v>
      </c>
    </row>
    <row r="126" spans="1:2" x14ac:dyDescent="0.4">
      <c r="A126" s="68">
        <v>13.9</v>
      </c>
      <c r="B126" s="69" t="s">
        <v>23</v>
      </c>
    </row>
    <row r="127" spans="1:2" x14ac:dyDescent="0.4">
      <c r="A127" s="68">
        <v>13.9</v>
      </c>
      <c r="B127" s="69" t="s">
        <v>23</v>
      </c>
    </row>
    <row r="128" spans="1:2" x14ac:dyDescent="0.4">
      <c r="A128" s="68">
        <v>12.7</v>
      </c>
      <c r="B128" s="69" t="s">
        <v>23</v>
      </c>
    </row>
    <row r="129" spans="1:2" x14ac:dyDescent="0.4">
      <c r="A129" s="68">
        <v>12.7</v>
      </c>
      <c r="B129" s="69" t="s">
        <v>23</v>
      </c>
    </row>
    <row r="130" spans="1:2" x14ac:dyDescent="0.4">
      <c r="A130" s="68">
        <v>12.7</v>
      </c>
      <c r="B130" s="69" t="s">
        <v>23</v>
      </c>
    </row>
    <row r="131" spans="1:2" x14ac:dyDescent="0.4">
      <c r="A131" s="68">
        <v>12.7</v>
      </c>
      <c r="B131" s="69" t="s">
        <v>23</v>
      </c>
    </row>
    <row r="132" spans="1:2" x14ac:dyDescent="0.4">
      <c r="A132" s="68">
        <v>12.7</v>
      </c>
      <c r="B132" s="69" t="s">
        <v>23</v>
      </c>
    </row>
    <row r="133" spans="1:2" x14ac:dyDescent="0.4">
      <c r="A133" s="68">
        <v>12.7</v>
      </c>
      <c r="B133" s="69" t="s">
        <v>23</v>
      </c>
    </row>
    <row r="134" spans="1:2" x14ac:dyDescent="0.4">
      <c r="A134" s="68">
        <v>12.7</v>
      </c>
      <c r="B134" s="69" t="s">
        <v>23</v>
      </c>
    </row>
    <row r="135" spans="1:2" x14ac:dyDescent="0.4">
      <c r="A135" s="68">
        <v>12.7</v>
      </c>
      <c r="B135" s="69" t="s">
        <v>23</v>
      </c>
    </row>
    <row r="136" spans="1:2" x14ac:dyDescent="0.4">
      <c r="A136" s="68">
        <v>12.7</v>
      </c>
      <c r="B136" s="69" t="s">
        <v>23</v>
      </c>
    </row>
    <row r="137" spans="1:2" x14ac:dyDescent="0.4">
      <c r="A137" s="68">
        <v>12.7</v>
      </c>
      <c r="B137" s="69" t="s">
        <v>23</v>
      </c>
    </row>
    <row r="138" spans="1:2" x14ac:dyDescent="0.4">
      <c r="A138" s="68">
        <v>12.7</v>
      </c>
      <c r="B138" s="69" t="s">
        <v>23</v>
      </c>
    </row>
    <row r="139" spans="1:2" x14ac:dyDescent="0.4">
      <c r="A139" s="68">
        <v>12.7</v>
      </c>
      <c r="B139" s="69" t="s">
        <v>23</v>
      </c>
    </row>
    <row r="140" spans="1:2" x14ac:dyDescent="0.4">
      <c r="A140" s="68">
        <v>10.8</v>
      </c>
      <c r="B140" s="69" t="s">
        <v>23</v>
      </c>
    </row>
    <row r="141" spans="1:2" x14ac:dyDescent="0.4">
      <c r="A141" s="68">
        <v>10.8</v>
      </c>
      <c r="B141" s="69" t="s">
        <v>23</v>
      </c>
    </row>
    <row r="142" spans="1:2" x14ac:dyDescent="0.4">
      <c r="A142" s="68">
        <v>10.8</v>
      </c>
      <c r="B142" s="69" t="s">
        <v>23</v>
      </c>
    </row>
    <row r="143" spans="1:2" x14ac:dyDescent="0.4">
      <c r="A143" s="68">
        <v>10.1</v>
      </c>
      <c r="B143" s="69" t="s">
        <v>23</v>
      </c>
    </row>
    <row r="144" spans="1:2" x14ac:dyDescent="0.4">
      <c r="A144" s="68">
        <v>10.1</v>
      </c>
      <c r="B144" s="69" t="s">
        <v>23</v>
      </c>
    </row>
    <row r="145" spans="1:2" x14ac:dyDescent="0.4">
      <c r="A145" s="68">
        <v>9.1999999999999993</v>
      </c>
      <c r="B145" s="69" t="s">
        <v>23</v>
      </c>
    </row>
    <row r="146" spans="1:2" x14ac:dyDescent="0.4">
      <c r="A146" s="68">
        <v>9.1999999999999993</v>
      </c>
      <c r="B146" s="69" t="s">
        <v>23</v>
      </c>
    </row>
    <row r="147" spans="1:2" x14ac:dyDescent="0.4">
      <c r="A147" s="68">
        <v>9.1999999999999993</v>
      </c>
      <c r="B147" s="69" t="s">
        <v>23</v>
      </c>
    </row>
    <row r="148" spans="1:2" x14ac:dyDescent="0.4">
      <c r="A148" s="68">
        <v>9.1999999999999993</v>
      </c>
      <c r="B148" s="69" t="s">
        <v>23</v>
      </c>
    </row>
    <row r="149" spans="1:2" x14ac:dyDescent="0.4">
      <c r="A149" s="68">
        <v>9.1999999999999993</v>
      </c>
      <c r="B149" s="69" t="s">
        <v>23</v>
      </c>
    </row>
    <row r="150" spans="1:2" x14ac:dyDescent="0.4">
      <c r="A150" s="68">
        <v>9.1999999999999993</v>
      </c>
      <c r="B150" s="69" t="s">
        <v>23</v>
      </c>
    </row>
    <row r="151" spans="1:2" x14ac:dyDescent="0.4">
      <c r="A151" s="68">
        <v>9.1999999999999993</v>
      </c>
      <c r="B151" s="69" t="s">
        <v>23</v>
      </c>
    </row>
    <row r="152" spans="1:2" x14ac:dyDescent="0.4">
      <c r="A152" s="68">
        <v>9.1999999999999993</v>
      </c>
      <c r="B152" s="69" t="s">
        <v>23</v>
      </c>
    </row>
    <row r="153" spans="1:2" x14ac:dyDescent="0.4">
      <c r="A153" s="68">
        <v>9.1999999999999993</v>
      </c>
      <c r="B153" s="69" t="s">
        <v>23</v>
      </c>
    </row>
    <row r="154" spans="1:2" x14ac:dyDescent="0.4">
      <c r="A154" s="68">
        <v>8.5</v>
      </c>
      <c r="B154" s="69" t="s">
        <v>23</v>
      </c>
    </row>
    <row r="155" spans="1:2" x14ac:dyDescent="0.4">
      <c r="A155" s="68">
        <v>8.5</v>
      </c>
      <c r="B155" s="69" t="s">
        <v>23</v>
      </c>
    </row>
    <row r="156" spans="1:2" x14ac:dyDescent="0.4">
      <c r="A156" s="68">
        <v>8.5</v>
      </c>
      <c r="B156" s="69" t="s">
        <v>23</v>
      </c>
    </row>
    <row r="157" spans="1:2" x14ac:dyDescent="0.4">
      <c r="A157" s="68">
        <v>6.5</v>
      </c>
      <c r="B157" s="69" t="s">
        <v>23</v>
      </c>
    </row>
    <row r="158" spans="1:2" x14ac:dyDescent="0.4">
      <c r="A158" s="68">
        <v>6.5</v>
      </c>
      <c r="B158" s="69" t="s">
        <v>23</v>
      </c>
    </row>
    <row r="159" spans="1:2" x14ac:dyDescent="0.4">
      <c r="A159" s="68">
        <v>6.5</v>
      </c>
      <c r="B159" s="69" t="s">
        <v>23</v>
      </c>
    </row>
    <row r="160" spans="1:2" x14ac:dyDescent="0.4">
      <c r="A160" s="68">
        <v>6.5</v>
      </c>
      <c r="B160" s="69" t="s">
        <v>23</v>
      </c>
    </row>
    <row r="161" spans="1:2" x14ac:dyDescent="0.4">
      <c r="A161" s="68">
        <v>6.5</v>
      </c>
      <c r="B161" s="69" t="s">
        <v>23</v>
      </c>
    </row>
    <row r="162" spans="1:2" x14ac:dyDescent="0.4">
      <c r="A162" s="68">
        <v>6.5</v>
      </c>
      <c r="B162" s="69" t="s">
        <v>23</v>
      </c>
    </row>
    <row r="163" spans="1:2" x14ac:dyDescent="0.4">
      <c r="A163" s="68">
        <v>6.5</v>
      </c>
      <c r="B163" s="69" t="s">
        <v>23</v>
      </c>
    </row>
    <row r="164" spans="1:2" x14ac:dyDescent="0.4">
      <c r="A164" s="68">
        <v>6.5</v>
      </c>
      <c r="B164" s="69" t="s">
        <v>23</v>
      </c>
    </row>
    <row r="165" spans="1:2" x14ac:dyDescent="0.4">
      <c r="A165" s="68">
        <v>6.5</v>
      </c>
      <c r="B165" s="69" t="s">
        <v>23</v>
      </c>
    </row>
    <row r="166" spans="1:2" x14ac:dyDescent="0.4">
      <c r="A166" s="68">
        <v>6.3</v>
      </c>
      <c r="B166" s="69" t="s">
        <v>23</v>
      </c>
    </row>
    <row r="167" spans="1:2" x14ac:dyDescent="0.4">
      <c r="A167" s="68">
        <v>6.3</v>
      </c>
      <c r="B167" s="69" t="s">
        <v>23</v>
      </c>
    </row>
    <row r="168" spans="1:2" x14ac:dyDescent="0.4">
      <c r="A168" s="68">
        <v>6.3</v>
      </c>
      <c r="B168" s="69" t="s">
        <v>23</v>
      </c>
    </row>
    <row r="169" spans="1:2" x14ac:dyDescent="0.4">
      <c r="A169" s="68">
        <v>6.3</v>
      </c>
      <c r="B169" s="69" t="s">
        <v>23</v>
      </c>
    </row>
    <row r="170" spans="1:2" x14ac:dyDescent="0.4">
      <c r="A170" s="68">
        <v>3.3</v>
      </c>
      <c r="B170" s="69" t="s">
        <v>23</v>
      </c>
    </row>
    <row r="171" spans="1:2" x14ac:dyDescent="0.4">
      <c r="A171" s="68">
        <v>3.3</v>
      </c>
      <c r="B171" s="69" t="s">
        <v>23</v>
      </c>
    </row>
    <row r="172" spans="1:2" x14ac:dyDescent="0.4">
      <c r="A172" s="68">
        <v>3.3</v>
      </c>
      <c r="B172" s="69" t="s">
        <v>23</v>
      </c>
    </row>
    <row r="173" spans="1:2" x14ac:dyDescent="0.4">
      <c r="A173" s="68">
        <v>3.3</v>
      </c>
      <c r="B173" s="69" t="s">
        <v>23</v>
      </c>
    </row>
    <row r="174" spans="1:2" x14ac:dyDescent="0.4">
      <c r="A174" s="68">
        <v>3.3</v>
      </c>
      <c r="B174" s="69" t="s">
        <v>23</v>
      </c>
    </row>
    <row r="175" spans="1:2" x14ac:dyDescent="0.4">
      <c r="A175" s="68">
        <v>3.2</v>
      </c>
      <c r="B175" s="69" t="s">
        <v>23</v>
      </c>
    </row>
    <row r="176" spans="1:2" x14ac:dyDescent="0.4">
      <c r="A176" s="68">
        <v>3.2</v>
      </c>
      <c r="B176" s="69" t="s">
        <v>23</v>
      </c>
    </row>
    <row r="177" spans="1:2" x14ac:dyDescent="0.4">
      <c r="A177" s="68">
        <v>3.2</v>
      </c>
      <c r="B177" s="69" t="s">
        <v>23</v>
      </c>
    </row>
    <row r="178" spans="1:2" x14ac:dyDescent="0.4">
      <c r="A178" s="68">
        <v>0.9</v>
      </c>
      <c r="B178" s="69" t="s">
        <v>23</v>
      </c>
    </row>
    <row r="179" spans="1:2" x14ac:dyDescent="0.4">
      <c r="A179" s="68">
        <v>0.9</v>
      </c>
      <c r="B179" s="69" t="s">
        <v>23</v>
      </c>
    </row>
    <row r="2501" spans="1:2" ht="19.5" thickBot="1" x14ac:dyDescent="0.45">
      <c r="A2501" s="70"/>
      <c r="B2501" s="71"/>
    </row>
  </sheetData>
  <phoneticPr fontId="2"/>
  <conditionalFormatting sqref="J11">
    <cfRule type="expression" dxfId="19" priority="5">
      <formula>#REF!&lt;0.01</formula>
    </cfRule>
    <cfRule type="expression" dxfId="18" priority="6">
      <formula>#REF!&lt;0.05</formula>
    </cfRule>
  </conditionalFormatting>
  <conditionalFormatting sqref="I16">
    <cfRule type="expression" dxfId="17" priority="1">
      <formula>$M16&lt;0.01</formula>
    </cfRule>
    <cfRule type="expression" dxfId="16" priority="2">
      <formula>$M16&lt;0.05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1"/>
  <sheetViews>
    <sheetView workbookViewId="0"/>
  </sheetViews>
  <sheetFormatPr defaultRowHeight="18.75" x14ac:dyDescent="0.4"/>
  <cols>
    <col min="1" max="2" width="9" style="95"/>
    <col min="4" max="4" width="22.25" customWidth="1"/>
    <col min="11" max="11" width="13.25" bestFit="1" customWidth="1"/>
  </cols>
  <sheetData>
    <row r="1" spans="1:16" ht="19.5" thickBot="1" x14ac:dyDescent="0.45">
      <c r="A1" s="94" t="s">
        <v>99</v>
      </c>
      <c r="B1" s="94" t="s">
        <v>100</v>
      </c>
      <c r="D1" s="72"/>
      <c r="E1" s="72"/>
      <c r="F1" s="72"/>
      <c r="G1" s="72"/>
      <c r="H1" s="72"/>
      <c r="I1" s="72"/>
      <c r="J1" s="72"/>
      <c r="K1" s="73" t="s">
        <v>86</v>
      </c>
      <c r="L1" s="72"/>
      <c r="M1" s="72"/>
      <c r="N1" s="72"/>
      <c r="O1" s="72"/>
      <c r="P1" s="72"/>
    </row>
    <row r="2" spans="1:16" x14ac:dyDescent="0.4">
      <c r="A2" s="95" t="s">
        <v>1</v>
      </c>
      <c r="B2" s="95" t="s">
        <v>9</v>
      </c>
      <c r="D2" s="74"/>
      <c r="E2" s="75" t="s">
        <v>9</v>
      </c>
      <c r="F2" s="75" t="s">
        <v>26</v>
      </c>
      <c r="G2" s="75" t="s">
        <v>18</v>
      </c>
      <c r="H2" s="75" t="s">
        <v>23</v>
      </c>
      <c r="I2" s="76" t="s">
        <v>87</v>
      </c>
      <c r="J2" s="72"/>
      <c r="K2" s="77" t="s">
        <v>88</v>
      </c>
      <c r="L2" s="76" t="s">
        <v>9</v>
      </c>
      <c r="M2" s="76" t="s">
        <v>26</v>
      </c>
      <c r="N2" s="76" t="s">
        <v>18</v>
      </c>
      <c r="O2" s="76" t="s">
        <v>23</v>
      </c>
      <c r="P2" s="76" t="s">
        <v>33</v>
      </c>
    </row>
    <row r="3" spans="1:16" x14ac:dyDescent="0.4">
      <c r="A3" s="95" t="s">
        <v>1</v>
      </c>
      <c r="B3" s="95" t="s">
        <v>9</v>
      </c>
      <c r="D3" s="78" t="s">
        <v>1</v>
      </c>
      <c r="E3" s="79">
        <v>8</v>
      </c>
      <c r="F3" s="79">
        <v>11</v>
      </c>
      <c r="G3" s="79">
        <v>43</v>
      </c>
      <c r="H3" s="79">
        <v>70</v>
      </c>
      <c r="I3" s="72">
        <v>132</v>
      </c>
      <c r="J3" s="72"/>
      <c r="K3" s="78" t="s">
        <v>1</v>
      </c>
      <c r="L3" s="80">
        <f t="shared" ref="L3:O4" si="0">(E3-E26)/SQRT(E26*(1-E$5/$I$5)*(1-$I3/$I$5))</f>
        <v>0.43443301083821173</v>
      </c>
      <c r="M3" s="136">
        <f t="shared" si="0"/>
        <v>-4.0145154650123063</v>
      </c>
      <c r="N3" s="138">
        <f t="shared" si="0"/>
        <v>3.163934944595121</v>
      </c>
      <c r="O3" s="80">
        <f t="shared" si="0"/>
        <v>-0.15425287166508686</v>
      </c>
      <c r="P3" s="80" t="s">
        <v>33</v>
      </c>
    </row>
    <row r="4" spans="1:16" ht="19.5" thickBot="1" x14ac:dyDescent="0.45">
      <c r="A4" s="95" t="s">
        <v>1</v>
      </c>
      <c r="B4" s="95" t="s">
        <v>9</v>
      </c>
      <c r="D4" s="78" t="s">
        <v>0</v>
      </c>
      <c r="E4" s="82">
        <v>2</v>
      </c>
      <c r="F4" s="82">
        <v>15</v>
      </c>
      <c r="G4" s="82">
        <v>4</v>
      </c>
      <c r="H4" s="82">
        <v>25</v>
      </c>
      <c r="I4" s="72">
        <v>46</v>
      </c>
      <c r="J4" s="72"/>
      <c r="K4" s="83" t="s">
        <v>0</v>
      </c>
      <c r="L4" s="84">
        <f t="shared" si="0"/>
        <v>-0.43443301083821195</v>
      </c>
      <c r="M4" s="137">
        <f t="shared" si="0"/>
        <v>4.0145154650123072</v>
      </c>
      <c r="N4" s="139">
        <f t="shared" si="0"/>
        <v>-3.1639349445951215</v>
      </c>
      <c r="O4" s="84">
        <f t="shared" si="0"/>
        <v>0.15425287166508564</v>
      </c>
      <c r="P4" s="84" t="s">
        <v>33</v>
      </c>
    </row>
    <row r="5" spans="1:16" ht="19.5" thickBot="1" x14ac:dyDescent="0.45">
      <c r="A5" s="95" t="s">
        <v>1</v>
      </c>
      <c r="B5" s="95" t="s">
        <v>9</v>
      </c>
      <c r="D5" s="85" t="s">
        <v>87</v>
      </c>
      <c r="E5" s="86">
        <v>10</v>
      </c>
      <c r="F5" s="86">
        <v>26</v>
      </c>
      <c r="G5" s="86">
        <v>47</v>
      </c>
      <c r="H5" s="86">
        <v>95</v>
      </c>
      <c r="I5" s="87">
        <v>178</v>
      </c>
      <c r="J5" s="72"/>
      <c r="K5" s="72"/>
      <c r="L5" s="72"/>
      <c r="M5" s="72"/>
      <c r="N5" s="72"/>
      <c r="O5" s="72"/>
      <c r="P5" s="72"/>
    </row>
    <row r="6" spans="1:16" ht="19.5" thickBot="1" x14ac:dyDescent="0.45">
      <c r="A6" s="95" t="s">
        <v>1</v>
      </c>
      <c r="B6" s="95" t="s">
        <v>9</v>
      </c>
      <c r="D6" s="72"/>
      <c r="E6" s="72"/>
      <c r="F6" s="72"/>
      <c r="G6" s="72"/>
      <c r="H6" s="72"/>
      <c r="I6" s="72"/>
      <c r="J6" s="72"/>
      <c r="K6" s="72"/>
      <c r="L6" s="72"/>
      <c r="M6" s="72"/>
      <c r="N6" s="72"/>
      <c r="O6" s="72"/>
      <c r="P6" s="72"/>
    </row>
    <row r="7" spans="1:16" ht="19.5" thickBot="1" x14ac:dyDescent="0.45">
      <c r="A7" s="95" t="s">
        <v>1</v>
      </c>
      <c r="B7" s="95" t="s">
        <v>9</v>
      </c>
      <c r="D7" s="73" t="s">
        <v>89</v>
      </c>
      <c r="E7" s="72"/>
      <c r="F7" s="72"/>
      <c r="G7" s="72"/>
      <c r="H7" s="72"/>
      <c r="I7" s="72"/>
      <c r="J7" s="72"/>
      <c r="K7" s="77" t="s">
        <v>90</v>
      </c>
      <c r="L7" s="76" t="s">
        <v>9</v>
      </c>
      <c r="M7" s="76" t="s">
        <v>26</v>
      </c>
      <c r="N7" s="76" t="s">
        <v>18</v>
      </c>
      <c r="O7" s="76" t="s">
        <v>23</v>
      </c>
      <c r="P7" s="76" t="s">
        <v>33</v>
      </c>
    </row>
    <row r="8" spans="1:16" x14ac:dyDescent="0.4">
      <c r="A8" s="95" t="s">
        <v>1</v>
      </c>
      <c r="B8" s="95" t="s">
        <v>9</v>
      </c>
      <c r="D8" s="88"/>
      <c r="E8" s="88" t="s">
        <v>91</v>
      </c>
      <c r="F8" s="72"/>
      <c r="G8" s="72"/>
      <c r="H8" s="72"/>
      <c r="I8" s="72"/>
      <c r="J8" s="72"/>
      <c r="K8" s="78" t="s">
        <v>1</v>
      </c>
      <c r="L8" s="89">
        <f t="shared" ref="L8:O9" si="1">(1-_xlfn.NORM.S.DIST(ABS(L3),TRUE))*2</f>
        <v>0.66397403056663107</v>
      </c>
      <c r="M8" s="89">
        <f t="shared" si="1"/>
        <v>5.9568038165869197E-5</v>
      </c>
      <c r="N8" s="89">
        <f t="shared" si="1"/>
        <v>1.5565158351287245E-3</v>
      </c>
      <c r="O8" s="89">
        <f t="shared" si="1"/>
        <v>0.87741035544123269</v>
      </c>
      <c r="P8" s="89" t="s">
        <v>33</v>
      </c>
    </row>
    <row r="9" spans="1:16" ht="19.5" thickBot="1" x14ac:dyDescent="0.45">
      <c r="A9" s="95" t="s">
        <v>1</v>
      </c>
      <c r="B9" s="95" t="s">
        <v>9</v>
      </c>
      <c r="D9" s="81" t="s">
        <v>92</v>
      </c>
      <c r="E9" s="135">
        <f>SUM(E31:H32)</f>
        <v>21.318753707626097</v>
      </c>
      <c r="F9" s="72"/>
      <c r="G9" s="72"/>
      <c r="H9" s="72"/>
      <c r="I9" s="72"/>
      <c r="J9" s="72"/>
      <c r="K9" s="83" t="s">
        <v>0</v>
      </c>
      <c r="L9" s="93">
        <f t="shared" si="1"/>
        <v>0.66397403056663107</v>
      </c>
      <c r="M9" s="93">
        <f t="shared" si="1"/>
        <v>5.9568038165869197E-5</v>
      </c>
      <c r="N9" s="93">
        <f t="shared" si="1"/>
        <v>1.5565158351287245E-3</v>
      </c>
      <c r="O9" s="93">
        <f t="shared" si="1"/>
        <v>0.87741035544123358</v>
      </c>
      <c r="P9" s="93" t="s">
        <v>33</v>
      </c>
    </row>
    <row r="10" spans="1:16" x14ac:dyDescent="0.4">
      <c r="A10" s="95" t="s">
        <v>0</v>
      </c>
      <c r="B10" s="95" t="s">
        <v>9</v>
      </c>
      <c r="D10" s="81" t="s">
        <v>93</v>
      </c>
      <c r="E10" s="81">
        <f>(COUNTA(E2:H2)-1)*(COUNTA(D3:D4)-1)</f>
        <v>3</v>
      </c>
      <c r="F10" s="72"/>
      <c r="G10" s="72"/>
      <c r="H10" s="72"/>
      <c r="I10" s="72"/>
      <c r="J10" s="72"/>
      <c r="K10" s="78" t="s">
        <v>33</v>
      </c>
      <c r="L10" s="89" t="s">
        <v>33</v>
      </c>
      <c r="M10" s="89" t="s">
        <v>33</v>
      </c>
      <c r="N10" s="89" t="s">
        <v>33</v>
      </c>
      <c r="O10" s="89" t="s">
        <v>33</v>
      </c>
      <c r="P10" s="89" t="s">
        <v>33</v>
      </c>
    </row>
    <row r="11" spans="1:16" x14ac:dyDescent="0.4">
      <c r="A11" s="95" t="s">
        <v>0</v>
      </c>
      <c r="B11" s="95" t="s">
        <v>9</v>
      </c>
      <c r="D11" s="81" t="s">
        <v>94</v>
      </c>
      <c r="E11" s="90">
        <f>_xlfn.CHISQ.INV(1-0.05,E10)</f>
        <v>7.8147279032511774</v>
      </c>
      <c r="F11" s="72"/>
      <c r="G11" s="72"/>
      <c r="H11" s="72"/>
      <c r="I11" s="72"/>
      <c r="J11" s="72"/>
      <c r="K11" s="78" t="s">
        <v>33</v>
      </c>
      <c r="L11" s="89" t="s">
        <v>33</v>
      </c>
      <c r="M11" s="89" t="s">
        <v>33</v>
      </c>
      <c r="N11" s="89" t="s">
        <v>33</v>
      </c>
      <c r="O11" s="89" t="s">
        <v>33</v>
      </c>
      <c r="P11" s="89" t="s">
        <v>33</v>
      </c>
    </row>
    <row r="12" spans="1:16" ht="19.5" thickBot="1" x14ac:dyDescent="0.45">
      <c r="A12" s="96" t="s">
        <v>1</v>
      </c>
      <c r="B12" s="96" t="s">
        <v>26</v>
      </c>
      <c r="D12" s="86" t="s">
        <v>95</v>
      </c>
      <c r="E12" s="31">
        <f>1-_xlfn.CHISQ.DIST(E9,E10,TRUE)</f>
        <v>9.0388347190550888E-5</v>
      </c>
      <c r="F12" s="72"/>
      <c r="G12" s="72"/>
      <c r="H12" s="72"/>
      <c r="I12" s="72"/>
      <c r="J12" s="72"/>
      <c r="K12" s="78" t="s">
        <v>33</v>
      </c>
      <c r="L12" s="89" t="s">
        <v>33</v>
      </c>
      <c r="M12" s="89" t="s">
        <v>33</v>
      </c>
      <c r="N12" s="89" t="s">
        <v>33</v>
      </c>
      <c r="O12" s="89" t="s">
        <v>33</v>
      </c>
      <c r="P12" s="89" t="s">
        <v>33</v>
      </c>
    </row>
    <row r="13" spans="1:16" ht="19.5" thickBot="1" x14ac:dyDescent="0.45">
      <c r="A13" s="95" t="s">
        <v>1</v>
      </c>
      <c r="B13" s="95" t="s">
        <v>26</v>
      </c>
      <c r="D13" s="72" t="s">
        <v>96</v>
      </c>
      <c r="E13" s="72"/>
      <c r="F13" s="72"/>
      <c r="G13" s="72"/>
      <c r="H13" s="72"/>
      <c r="I13" s="72"/>
      <c r="J13" s="72"/>
      <c r="K13" s="78" t="s">
        <v>33</v>
      </c>
      <c r="L13" s="89" t="s">
        <v>33</v>
      </c>
      <c r="M13" s="89" t="s">
        <v>33</v>
      </c>
      <c r="N13" s="89" t="s">
        <v>33</v>
      </c>
      <c r="O13" s="89" t="s">
        <v>33</v>
      </c>
      <c r="P13" s="89" t="s">
        <v>33</v>
      </c>
    </row>
    <row r="14" spans="1:16" ht="19.5" thickBot="1" x14ac:dyDescent="0.45">
      <c r="A14" s="95" t="s">
        <v>0</v>
      </c>
      <c r="B14" s="95" t="s">
        <v>26</v>
      </c>
      <c r="D14" s="91" t="s">
        <v>97</v>
      </c>
      <c r="E14" s="92">
        <f>SQRT(E9/I5)</f>
        <v>0.34607553981222999</v>
      </c>
      <c r="F14" s="91" t="s">
        <v>98</v>
      </c>
      <c r="G14" s="26"/>
      <c r="H14" s="72"/>
      <c r="I14" s="72"/>
      <c r="J14" s="72"/>
      <c r="K14" s="78" t="s">
        <v>33</v>
      </c>
      <c r="L14" s="89" t="s">
        <v>33</v>
      </c>
      <c r="M14" s="89" t="s">
        <v>33</v>
      </c>
      <c r="N14" s="89" t="s">
        <v>33</v>
      </c>
      <c r="O14" s="89" t="s">
        <v>33</v>
      </c>
      <c r="P14" s="89" t="s">
        <v>33</v>
      </c>
    </row>
    <row r="15" spans="1:16" x14ac:dyDescent="0.4">
      <c r="A15" s="95" t="s">
        <v>1</v>
      </c>
      <c r="B15" s="95" t="s">
        <v>26</v>
      </c>
    </row>
    <row r="16" spans="1:16" x14ac:dyDescent="0.4">
      <c r="A16" s="95" t="s">
        <v>0</v>
      </c>
      <c r="B16" s="95" t="s">
        <v>26</v>
      </c>
    </row>
    <row r="17" spans="1:9" x14ac:dyDescent="0.4">
      <c r="A17" s="95" t="s">
        <v>1</v>
      </c>
      <c r="B17" s="95" t="s">
        <v>26</v>
      </c>
    </row>
    <row r="18" spans="1:9" x14ac:dyDescent="0.4">
      <c r="A18" s="95" t="s">
        <v>0</v>
      </c>
      <c r="B18" s="95" t="s">
        <v>26</v>
      </c>
    </row>
    <row r="19" spans="1:9" x14ac:dyDescent="0.4">
      <c r="A19" s="95" t="s">
        <v>0</v>
      </c>
      <c r="B19" s="95" t="s">
        <v>26</v>
      </c>
    </row>
    <row r="20" spans="1:9" x14ac:dyDescent="0.4">
      <c r="A20" s="95" t="s">
        <v>1</v>
      </c>
      <c r="B20" s="95" t="s">
        <v>26</v>
      </c>
    </row>
    <row r="21" spans="1:9" x14ac:dyDescent="0.4">
      <c r="A21" s="95" t="s">
        <v>1</v>
      </c>
      <c r="B21" s="95" t="s">
        <v>26</v>
      </c>
    </row>
    <row r="22" spans="1:9" x14ac:dyDescent="0.4">
      <c r="A22" s="95" t="s">
        <v>0</v>
      </c>
      <c r="B22" s="95" t="s">
        <v>26</v>
      </c>
    </row>
    <row r="23" spans="1:9" x14ac:dyDescent="0.4">
      <c r="A23" s="95" t="s">
        <v>0</v>
      </c>
      <c r="B23" s="95" t="s">
        <v>26</v>
      </c>
    </row>
    <row r="24" spans="1:9" ht="19.5" thickBot="1" x14ac:dyDescent="0.45">
      <c r="A24" s="95" t="s">
        <v>1</v>
      </c>
      <c r="B24" s="95" t="s">
        <v>26</v>
      </c>
    </row>
    <row r="25" spans="1:9" x14ac:dyDescent="0.4">
      <c r="A25" s="95" t="s">
        <v>1</v>
      </c>
      <c r="B25" s="95" t="s">
        <v>26</v>
      </c>
      <c r="D25" s="74"/>
      <c r="E25" s="75" t="s">
        <v>9</v>
      </c>
      <c r="F25" s="75" t="s">
        <v>26</v>
      </c>
      <c r="G25" s="75" t="s">
        <v>18</v>
      </c>
      <c r="H25" s="75" t="s">
        <v>23</v>
      </c>
      <c r="I25" s="76" t="s">
        <v>87</v>
      </c>
    </row>
    <row r="26" spans="1:9" x14ac:dyDescent="0.4">
      <c r="A26" s="95" t="s">
        <v>1</v>
      </c>
      <c r="B26" s="95" t="s">
        <v>26</v>
      </c>
      <c r="D26" s="78" t="s">
        <v>1</v>
      </c>
      <c r="E26" s="79">
        <f>E$28*$I26/$I$28</f>
        <v>7.415730337078652</v>
      </c>
      <c r="F26" s="79">
        <f t="shared" ref="F26:H27" si="2">F$28*$I26/$I$28</f>
        <v>19.280898876404493</v>
      </c>
      <c r="G26" s="79">
        <f t="shared" si="2"/>
        <v>34.853932584269664</v>
      </c>
      <c r="H26" s="79">
        <f t="shared" si="2"/>
        <v>70.449438202247194</v>
      </c>
      <c r="I26" s="72">
        <v>132</v>
      </c>
    </row>
    <row r="27" spans="1:9" x14ac:dyDescent="0.4">
      <c r="A27" s="95" t="s">
        <v>0</v>
      </c>
      <c r="B27" s="95" t="s">
        <v>26</v>
      </c>
      <c r="D27" s="78" t="s">
        <v>0</v>
      </c>
      <c r="E27" s="82">
        <f>E$28*$I27/$I$28</f>
        <v>2.5842696629213484</v>
      </c>
      <c r="F27" s="82">
        <f t="shared" si="2"/>
        <v>6.7191011235955056</v>
      </c>
      <c r="G27" s="82">
        <f t="shared" si="2"/>
        <v>12.146067415730338</v>
      </c>
      <c r="H27" s="82">
        <f t="shared" si="2"/>
        <v>24.55056179775281</v>
      </c>
      <c r="I27" s="72">
        <v>46</v>
      </c>
    </row>
    <row r="28" spans="1:9" ht="19.5" thickBot="1" x14ac:dyDescent="0.45">
      <c r="A28" s="95" t="s">
        <v>0</v>
      </c>
      <c r="B28" s="95" t="s">
        <v>26</v>
      </c>
      <c r="D28" s="85" t="s">
        <v>87</v>
      </c>
      <c r="E28" s="86">
        <v>10</v>
      </c>
      <c r="F28" s="86">
        <v>26</v>
      </c>
      <c r="G28" s="86">
        <v>47</v>
      </c>
      <c r="H28" s="86">
        <v>95</v>
      </c>
      <c r="I28" s="87">
        <v>178</v>
      </c>
    </row>
    <row r="29" spans="1:9" ht="19.5" thickBot="1" x14ac:dyDescent="0.45">
      <c r="A29" s="95" t="s">
        <v>0</v>
      </c>
      <c r="B29" s="95" t="s">
        <v>26</v>
      </c>
    </row>
    <row r="30" spans="1:9" x14ac:dyDescent="0.4">
      <c r="A30" s="95" t="s">
        <v>0</v>
      </c>
      <c r="B30" s="95" t="s">
        <v>26</v>
      </c>
      <c r="D30" s="74"/>
      <c r="E30" s="75" t="s">
        <v>9</v>
      </c>
      <c r="F30" s="75" t="s">
        <v>26</v>
      </c>
      <c r="G30" s="75" t="s">
        <v>18</v>
      </c>
      <c r="H30" s="75" t="s">
        <v>23</v>
      </c>
      <c r="I30" s="76" t="s">
        <v>87</v>
      </c>
    </row>
    <row r="31" spans="1:9" x14ac:dyDescent="0.4">
      <c r="A31" s="95" t="s">
        <v>0</v>
      </c>
      <c r="B31" s="95" t="s">
        <v>26</v>
      </c>
      <c r="D31" s="78" t="s">
        <v>1</v>
      </c>
      <c r="E31" s="79">
        <f>(E26-E3)^2/E26</f>
        <v>4.6033367381681935E-2</v>
      </c>
      <c r="F31" s="79">
        <f t="shared" ref="F31:H32" si="3">(F26-F3)^2/F26</f>
        <v>3.5565399020455191</v>
      </c>
      <c r="G31" s="79">
        <f t="shared" si="3"/>
        <v>1.9039003470033826</v>
      </c>
      <c r="H31" s="79">
        <f t="shared" si="3"/>
        <v>2.8672293604286875E-3</v>
      </c>
      <c r="I31" s="72">
        <v>132</v>
      </c>
    </row>
    <row r="32" spans="1:9" x14ac:dyDescent="0.4">
      <c r="A32" s="95" t="s">
        <v>1</v>
      </c>
      <c r="B32" s="95" t="s">
        <v>26</v>
      </c>
      <c r="D32" s="78" t="s">
        <v>0</v>
      </c>
      <c r="E32" s="82">
        <f>(E27-E4)^2/E27</f>
        <v>0.13209574987787009</v>
      </c>
      <c r="F32" s="82">
        <f t="shared" si="3"/>
        <v>10.205723197174102</v>
      </c>
      <c r="G32" s="82">
        <f t="shared" si="3"/>
        <v>5.4633662131401435</v>
      </c>
      <c r="H32" s="82">
        <f t="shared" si="3"/>
        <v>8.2277016429691471E-3</v>
      </c>
      <c r="I32" s="72">
        <v>46</v>
      </c>
    </row>
    <row r="33" spans="1:9" ht="19.5" thickBot="1" x14ac:dyDescent="0.45">
      <c r="A33" s="95" t="s">
        <v>1</v>
      </c>
      <c r="B33" s="95" t="s">
        <v>26</v>
      </c>
      <c r="D33" s="85" t="s">
        <v>87</v>
      </c>
      <c r="E33" s="86">
        <v>10</v>
      </c>
      <c r="F33" s="86">
        <v>26</v>
      </c>
      <c r="G33" s="86">
        <v>47</v>
      </c>
      <c r="H33" s="86">
        <v>95</v>
      </c>
      <c r="I33" s="87">
        <v>178</v>
      </c>
    </row>
    <row r="34" spans="1:9" x14ac:dyDescent="0.4">
      <c r="A34" s="95" t="s">
        <v>0</v>
      </c>
      <c r="B34" s="95" t="s">
        <v>26</v>
      </c>
    </row>
    <row r="35" spans="1:9" x14ac:dyDescent="0.4">
      <c r="A35" s="95" t="s">
        <v>0</v>
      </c>
      <c r="B35" s="95" t="s">
        <v>26</v>
      </c>
    </row>
    <row r="36" spans="1:9" x14ac:dyDescent="0.4">
      <c r="A36" s="95" t="s">
        <v>0</v>
      </c>
      <c r="B36" s="95" t="s">
        <v>26</v>
      </c>
    </row>
    <row r="37" spans="1:9" x14ac:dyDescent="0.4">
      <c r="A37" s="95" t="s">
        <v>0</v>
      </c>
      <c r="B37" s="95" t="s">
        <v>26</v>
      </c>
    </row>
    <row r="38" spans="1:9" x14ac:dyDescent="0.4">
      <c r="A38" s="95" t="s">
        <v>1</v>
      </c>
      <c r="B38" s="95" t="s">
        <v>18</v>
      </c>
    </row>
    <row r="39" spans="1:9" x14ac:dyDescent="0.4">
      <c r="A39" s="95" t="s">
        <v>1</v>
      </c>
      <c r="B39" s="95" t="s">
        <v>18</v>
      </c>
    </row>
    <row r="40" spans="1:9" x14ac:dyDescent="0.4">
      <c r="A40" s="95" t="s">
        <v>1</v>
      </c>
      <c r="B40" s="95" t="s">
        <v>18</v>
      </c>
    </row>
    <row r="41" spans="1:9" x14ac:dyDescent="0.4">
      <c r="A41" s="95" t="s">
        <v>1</v>
      </c>
      <c r="B41" s="95" t="s">
        <v>18</v>
      </c>
    </row>
    <row r="42" spans="1:9" x14ac:dyDescent="0.4">
      <c r="A42" s="95" t="s">
        <v>1</v>
      </c>
      <c r="B42" s="95" t="s">
        <v>18</v>
      </c>
    </row>
    <row r="43" spans="1:9" x14ac:dyDescent="0.4">
      <c r="A43" s="95" t="s">
        <v>1</v>
      </c>
      <c r="B43" s="95" t="s">
        <v>18</v>
      </c>
    </row>
    <row r="44" spans="1:9" x14ac:dyDescent="0.4">
      <c r="A44" s="95" t="s">
        <v>1</v>
      </c>
      <c r="B44" s="95" t="s">
        <v>18</v>
      </c>
    </row>
    <row r="45" spans="1:9" x14ac:dyDescent="0.4">
      <c r="A45" s="95" t="s">
        <v>1</v>
      </c>
      <c r="B45" s="95" t="s">
        <v>18</v>
      </c>
    </row>
    <row r="46" spans="1:9" x14ac:dyDescent="0.4">
      <c r="A46" s="95" t="s">
        <v>1</v>
      </c>
      <c r="B46" s="95" t="s">
        <v>18</v>
      </c>
    </row>
    <row r="47" spans="1:9" x14ac:dyDescent="0.4">
      <c r="A47" s="95" t="s">
        <v>1</v>
      </c>
      <c r="B47" s="95" t="s">
        <v>18</v>
      </c>
    </row>
    <row r="48" spans="1:9" x14ac:dyDescent="0.4">
      <c r="A48" s="95" t="s">
        <v>1</v>
      </c>
      <c r="B48" s="95" t="s">
        <v>18</v>
      </c>
    </row>
    <row r="49" spans="1:2" x14ac:dyDescent="0.4">
      <c r="A49" s="95" t="s">
        <v>1</v>
      </c>
      <c r="B49" s="95" t="s">
        <v>18</v>
      </c>
    </row>
    <row r="50" spans="1:2" x14ac:dyDescent="0.4">
      <c r="A50" s="95" t="s">
        <v>1</v>
      </c>
      <c r="B50" s="95" t="s">
        <v>18</v>
      </c>
    </row>
    <row r="51" spans="1:2" x14ac:dyDescent="0.4">
      <c r="A51" s="95" t="s">
        <v>1</v>
      </c>
      <c r="B51" s="95" t="s">
        <v>18</v>
      </c>
    </row>
    <row r="52" spans="1:2" x14ac:dyDescent="0.4">
      <c r="A52" s="95" t="s">
        <v>1</v>
      </c>
      <c r="B52" s="95" t="s">
        <v>18</v>
      </c>
    </row>
    <row r="53" spans="1:2" x14ac:dyDescent="0.4">
      <c r="A53" s="95" t="s">
        <v>1</v>
      </c>
      <c r="B53" s="95" t="s">
        <v>18</v>
      </c>
    </row>
    <row r="54" spans="1:2" x14ac:dyDescent="0.4">
      <c r="A54" s="95" t="s">
        <v>1</v>
      </c>
      <c r="B54" s="95" t="s">
        <v>18</v>
      </c>
    </row>
    <row r="55" spans="1:2" x14ac:dyDescent="0.4">
      <c r="A55" s="95" t="s">
        <v>1</v>
      </c>
      <c r="B55" s="95" t="s">
        <v>18</v>
      </c>
    </row>
    <row r="56" spans="1:2" x14ac:dyDescent="0.4">
      <c r="A56" s="95" t="s">
        <v>1</v>
      </c>
      <c r="B56" s="95" t="s">
        <v>18</v>
      </c>
    </row>
    <row r="57" spans="1:2" x14ac:dyDescent="0.4">
      <c r="A57" s="95" t="s">
        <v>1</v>
      </c>
      <c r="B57" s="95" t="s">
        <v>18</v>
      </c>
    </row>
    <row r="58" spans="1:2" x14ac:dyDescent="0.4">
      <c r="A58" s="95" t="s">
        <v>1</v>
      </c>
      <c r="B58" s="95" t="s">
        <v>18</v>
      </c>
    </row>
    <row r="59" spans="1:2" x14ac:dyDescent="0.4">
      <c r="A59" s="95" t="s">
        <v>1</v>
      </c>
      <c r="B59" s="95" t="s">
        <v>18</v>
      </c>
    </row>
    <row r="60" spans="1:2" x14ac:dyDescent="0.4">
      <c r="A60" s="95" t="s">
        <v>1</v>
      </c>
      <c r="B60" s="95" t="s">
        <v>18</v>
      </c>
    </row>
    <row r="61" spans="1:2" x14ac:dyDescent="0.4">
      <c r="A61" s="95" t="s">
        <v>1</v>
      </c>
      <c r="B61" s="95" t="s">
        <v>18</v>
      </c>
    </row>
    <row r="62" spans="1:2" x14ac:dyDescent="0.4">
      <c r="A62" s="95" t="s">
        <v>1</v>
      </c>
      <c r="B62" s="95" t="s">
        <v>18</v>
      </c>
    </row>
    <row r="63" spans="1:2" x14ac:dyDescent="0.4">
      <c r="A63" s="95" t="s">
        <v>1</v>
      </c>
      <c r="B63" s="95" t="s">
        <v>18</v>
      </c>
    </row>
    <row r="64" spans="1:2" x14ac:dyDescent="0.4">
      <c r="A64" s="95" t="s">
        <v>1</v>
      </c>
      <c r="B64" s="95" t="s">
        <v>18</v>
      </c>
    </row>
    <row r="65" spans="1:2" x14ac:dyDescent="0.4">
      <c r="A65" s="95" t="s">
        <v>1</v>
      </c>
      <c r="B65" s="95" t="s">
        <v>18</v>
      </c>
    </row>
    <row r="66" spans="1:2" x14ac:dyDescent="0.4">
      <c r="A66" s="95" t="s">
        <v>1</v>
      </c>
      <c r="B66" s="95" t="s">
        <v>18</v>
      </c>
    </row>
    <row r="67" spans="1:2" x14ac:dyDescent="0.4">
      <c r="A67" s="95" t="s">
        <v>1</v>
      </c>
      <c r="B67" s="95" t="s">
        <v>18</v>
      </c>
    </row>
    <row r="68" spans="1:2" x14ac:dyDescent="0.4">
      <c r="A68" s="95" t="s">
        <v>1</v>
      </c>
      <c r="B68" s="95" t="s">
        <v>18</v>
      </c>
    </row>
    <row r="69" spans="1:2" x14ac:dyDescent="0.4">
      <c r="A69" s="95" t="s">
        <v>1</v>
      </c>
      <c r="B69" s="95" t="s">
        <v>18</v>
      </c>
    </row>
    <row r="70" spans="1:2" x14ac:dyDescent="0.4">
      <c r="A70" s="95" t="s">
        <v>1</v>
      </c>
      <c r="B70" s="95" t="s">
        <v>18</v>
      </c>
    </row>
    <row r="71" spans="1:2" x14ac:dyDescent="0.4">
      <c r="A71" s="95" t="s">
        <v>0</v>
      </c>
      <c r="B71" s="95" t="s">
        <v>18</v>
      </c>
    </row>
    <row r="72" spans="1:2" x14ac:dyDescent="0.4">
      <c r="A72" s="95" t="s">
        <v>1</v>
      </c>
      <c r="B72" s="95" t="s">
        <v>18</v>
      </c>
    </row>
    <row r="73" spans="1:2" x14ac:dyDescent="0.4">
      <c r="A73" s="95" t="s">
        <v>1</v>
      </c>
      <c r="B73" s="95" t="s">
        <v>18</v>
      </c>
    </row>
    <row r="74" spans="1:2" x14ac:dyDescent="0.4">
      <c r="A74" s="95" t="s">
        <v>1</v>
      </c>
      <c r="B74" s="95" t="s">
        <v>18</v>
      </c>
    </row>
    <row r="75" spans="1:2" x14ac:dyDescent="0.4">
      <c r="A75" s="95" t="s">
        <v>1</v>
      </c>
      <c r="B75" s="95" t="s">
        <v>18</v>
      </c>
    </row>
    <row r="76" spans="1:2" x14ac:dyDescent="0.4">
      <c r="A76" s="95" t="s">
        <v>1</v>
      </c>
      <c r="B76" s="95" t="s">
        <v>18</v>
      </c>
    </row>
    <row r="77" spans="1:2" x14ac:dyDescent="0.4">
      <c r="A77" s="95" t="s">
        <v>1</v>
      </c>
      <c r="B77" s="95" t="s">
        <v>18</v>
      </c>
    </row>
    <row r="78" spans="1:2" x14ac:dyDescent="0.4">
      <c r="A78" s="95" t="s">
        <v>1</v>
      </c>
      <c r="B78" s="95" t="s">
        <v>18</v>
      </c>
    </row>
    <row r="79" spans="1:2" x14ac:dyDescent="0.4">
      <c r="A79" s="95" t="s">
        <v>1</v>
      </c>
      <c r="B79" s="95" t="s">
        <v>18</v>
      </c>
    </row>
    <row r="80" spans="1:2" x14ac:dyDescent="0.4">
      <c r="A80" s="95" t="s">
        <v>0</v>
      </c>
      <c r="B80" s="95" t="s">
        <v>18</v>
      </c>
    </row>
    <row r="81" spans="1:2" x14ac:dyDescent="0.4">
      <c r="A81" s="95" t="s">
        <v>0</v>
      </c>
      <c r="B81" s="95" t="s">
        <v>18</v>
      </c>
    </row>
    <row r="82" spans="1:2" x14ac:dyDescent="0.4">
      <c r="A82" s="95" t="s">
        <v>0</v>
      </c>
      <c r="B82" s="95" t="s">
        <v>18</v>
      </c>
    </row>
    <row r="83" spans="1:2" x14ac:dyDescent="0.4">
      <c r="A83" s="95" t="s">
        <v>1</v>
      </c>
      <c r="B83" s="95" t="s">
        <v>18</v>
      </c>
    </row>
    <row r="84" spans="1:2" x14ac:dyDescent="0.4">
      <c r="A84" s="95" t="s">
        <v>1</v>
      </c>
      <c r="B84" s="95" t="s">
        <v>18</v>
      </c>
    </row>
    <row r="85" spans="1:2" x14ac:dyDescent="0.4">
      <c r="A85" s="95" t="s">
        <v>1</v>
      </c>
      <c r="B85" s="95" t="s">
        <v>23</v>
      </c>
    </row>
    <row r="86" spans="1:2" x14ac:dyDescent="0.4">
      <c r="A86" s="95" t="s">
        <v>1</v>
      </c>
      <c r="B86" s="95" t="s">
        <v>23</v>
      </c>
    </row>
    <row r="87" spans="1:2" x14ac:dyDescent="0.4">
      <c r="A87" s="95" t="s">
        <v>1</v>
      </c>
      <c r="B87" s="95" t="s">
        <v>23</v>
      </c>
    </row>
    <row r="88" spans="1:2" x14ac:dyDescent="0.4">
      <c r="A88" s="95" t="s">
        <v>1</v>
      </c>
      <c r="B88" s="95" t="s">
        <v>23</v>
      </c>
    </row>
    <row r="89" spans="1:2" x14ac:dyDescent="0.4">
      <c r="A89" s="95" t="s">
        <v>1</v>
      </c>
      <c r="B89" s="95" t="s">
        <v>23</v>
      </c>
    </row>
    <row r="90" spans="1:2" x14ac:dyDescent="0.4">
      <c r="A90" s="95" t="s">
        <v>1</v>
      </c>
      <c r="B90" s="95" t="s">
        <v>23</v>
      </c>
    </row>
    <row r="91" spans="1:2" x14ac:dyDescent="0.4">
      <c r="A91" s="95" t="s">
        <v>1</v>
      </c>
      <c r="B91" s="95" t="s">
        <v>23</v>
      </c>
    </row>
    <row r="92" spans="1:2" x14ac:dyDescent="0.4">
      <c r="A92" s="95" t="s">
        <v>1</v>
      </c>
      <c r="B92" s="95" t="s">
        <v>23</v>
      </c>
    </row>
    <row r="93" spans="1:2" x14ac:dyDescent="0.4">
      <c r="A93" s="95" t="s">
        <v>1</v>
      </c>
      <c r="B93" s="95" t="s">
        <v>23</v>
      </c>
    </row>
    <row r="94" spans="1:2" x14ac:dyDescent="0.4">
      <c r="A94" s="95" t="s">
        <v>1</v>
      </c>
      <c r="B94" s="95" t="s">
        <v>23</v>
      </c>
    </row>
    <row r="95" spans="1:2" x14ac:dyDescent="0.4">
      <c r="A95" s="95" t="s">
        <v>1</v>
      </c>
      <c r="B95" s="95" t="s">
        <v>23</v>
      </c>
    </row>
    <row r="96" spans="1:2" x14ac:dyDescent="0.4">
      <c r="A96" s="95" t="s">
        <v>1</v>
      </c>
      <c r="B96" s="95" t="s">
        <v>23</v>
      </c>
    </row>
    <row r="97" spans="1:2" x14ac:dyDescent="0.4">
      <c r="A97" s="95" t="s">
        <v>1</v>
      </c>
      <c r="B97" s="95" t="s">
        <v>23</v>
      </c>
    </row>
    <row r="98" spans="1:2" x14ac:dyDescent="0.4">
      <c r="A98" s="95" t="s">
        <v>1</v>
      </c>
      <c r="B98" s="95" t="s">
        <v>23</v>
      </c>
    </row>
    <row r="99" spans="1:2" x14ac:dyDescent="0.4">
      <c r="A99" s="95" t="s">
        <v>1</v>
      </c>
      <c r="B99" s="95" t="s">
        <v>23</v>
      </c>
    </row>
    <row r="100" spans="1:2" x14ac:dyDescent="0.4">
      <c r="A100" s="95" t="s">
        <v>1</v>
      </c>
      <c r="B100" s="95" t="s">
        <v>23</v>
      </c>
    </row>
    <row r="101" spans="1:2" x14ac:dyDescent="0.4">
      <c r="A101" s="95" t="s">
        <v>1</v>
      </c>
      <c r="B101" s="95" t="s">
        <v>23</v>
      </c>
    </row>
    <row r="102" spans="1:2" x14ac:dyDescent="0.4">
      <c r="A102" s="95" t="s">
        <v>1</v>
      </c>
      <c r="B102" s="95" t="s">
        <v>23</v>
      </c>
    </row>
    <row r="103" spans="1:2" x14ac:dyDescent="0.4">
      <c r="A103" s="95" t="s">
        <v>1</v>
      </c>
      <c r="B103" s="95" t="s">
        <v>23</v>
      </c>
    </row>
    <row r="104" spans="1:2" x14ac:dyDescent="0.4">
      <c r="A104" s="95" t="s">
        <v>1</v>
      </c>
      <c r="B104" s="95" t="s">
        <v>23</v>
      </c>
    </row>
    <row r="105" spans="1:2" x14ac:dyDescent="0.4">
      <c r="A105" s="95" t="s">
        <v>1</v>
      </c>
      <c r="B105" s="95" t="s">
        <v>23</v>
      </c>
    </row>
    <row r="106" spans="1:2" x14ac:dyDescent="0.4">
      <c r="A106" s="95" t="s">
        <v>1</v>
      </c>
      <c r="B106" s="95" t="s">
        <v>23</v>
      </c>
    </row>
    <row r="107" spans="1:2" x14ac:dyDescent="0.4">
      <c r="A107" s="95" t="s">
        <v>1</v>
      </c>
      <c r="B107" s="95" t="s">
        <v>23</v>
      </c>
    </row>
    <row r="108" spans="1:2" x14ac:dyDescent="0.4">
      <c r="A108" s="95" t="s">
        <v>1</v>
      </c>
      <c r="B108" s="95" t="s">
        <v>23</v>
      </c>
    </row>
    <row r="109" spans="1:2" x14ac:dyDescent="0.4">
      <c r="A109" s="95" t="s">
        <v>1</v>
      </c>
      <c r="B109" s="95" t="s">
        <v>23</v>
      </c>
    </row>
    <row r="110" spans="1:2" x14ac:dyDescent="0.4">
      <c r="A110" s="95" t="s">
        <v>1</v>
      </c>
      <c r="B110" s="95" t="s">
        <v>23</v>
      </c>
    </row>
    <row r="111" spans="1:2" x14ac:dyDescent="0.4">
      <c r="A111" s="95" t="s">
        <v>1</v>
      </c>
      <c r="B111" s="95" t="s">
        <v>23</v>
      </c>
    </row>
    <row r="112" spans="1:2" x14ac:dyDescent="0.4">
      <c r="A112" s="95" t="s">
        <v>1</v>
      </c>
      <c r="B112" s="95" t="s">
        <v>23</v>
      </c>
    </row>
    <row r="113" spans="1:2" x14ac:dyDescent="0.4">
      <c r="A113" s="95" t="s">
        <v>1</v>
      </c>
      <c r="B113" s="95" t="s">
        <v>23</v>
      </c>
    </row>
    <row r="114" spans="1:2" x14ac:dyDescent="0.4">
      <c r="A114" s="95" t="s">
        <v>1</v>
      </c>
      <c r="B114" s="95" t="s">
        <v>23</v>
      </c>
    </row>
    <row r="115" spans="1:2" x14ac:dyDescent="0.4">
      <c r="A115" s="95" t="s">
        <v>1</v>
      </c>
      <c r="B115" s="95" t="s">
        <v>23</v>
      </c>
    </row>
    <row r="116" spans="1:2" x14ac:dyDescent="0.4">
      <c r="A116" s="95" t="s">
        <v>1</v>
      </c>
      <c r="B116" s="95" t="s">
        <v>23</v>
      </c>
    </row>
    <row r="117" spans="1:2" x14ac:dyDescent="0.4">
      <c r="A117" s="95" t="s">
        <v>1</v>
      </c>
      <c r="B117" s="95" t="s">
        <v>23</v>
      </c>
    </row>
    <row r="118" spans="1:2" x14ac:dyDescent="0.4">
      <c r="A118" s="95" t="s">
        <v>1</v>
      </c>
      <c r="B118" s="95" t="s">
        <v>23</v>
      </c>
    </row>
    <row r="119" spans="1:2" x14ac:dyDescent="0.4">
      <c r="A119" s="95" t="s">
        <v>1</v>
      </c>
      <c r="B119" s="95" t="s">
        <v>23</v>
      </c>
    </row>
    <row r="120" spans="1:2" x14ac:dyDescent="0.4">
      <c r="A120" s="95" t="s">
        <v>0</v>
      </c>
      <c r="B120" s="95" t="s">
        <v>23</v>
      </c>
    </row>
    <row r="121" spans="1:2" x14ac:dyDescent="0.4">
      <c r="A121" s="95" t="s">
        <v>0</v>
      </c>
      <c r="B121" s="95" t="s">
        <v>23</v>
      </c>
    </row>
    <row r="122" spans="1:2" x14ac:dyDescent="0.4">
      <c r="A122" s="95" t="s">
        <v>1</v>
      </c>
      <c r="B122" s="95" t="s">
        <v>23</v>
      </c>
    </row>
    <row r="123" spans="1:2" x14ac:dyDescent="0.4">
      <c r="A123" s="95" t="s">
        <v>1</v>
      </c>
      <c r="B123" s="95" t="s">
        <v>23</v>
      </c>
    </row>
    <row r="124" spans="1:2" x14ac:dyDescent="0.4">
      <c r="A124" s="95" t="s">
        <v>0</v>
      </c>
      <c r="B124" s="95" t="s">
        <v>23</v>
      </c>
    </row>
    <row r="125" spans="1:2" x14ac:dyDescent="0.4">
      <c r="A125" s="95" t="s">
        <v>0</v>
      </c>
      <c r="B125" s="95" t="s">
        <v>23</v>
      </c>
    </row>
    <row r="126" spans="1:2" x14ac:dyDescent="0.4">
      <c r="A126" s="95" t="s">
        <v>0</v>
      </c>
      <c r="B126" s="95" t="s">
        <v>23</v>
      </c>
    </row>
    <row r="127" spans="1:2" x14ac:dyDescent="0.4">
      <c r="A127" s="95" t="s">
        <v>0</v>
      </c>
      <c r="B127" s="95" t="s">
        <v>23</v>
      </c>
    </row>
    <row r="128" spans="1:2" x14ac:dyDescent="0.4">
      <c r="A128" s="95" t="s">
        <v>0</v>
      </c>
      <c r="B128" s="95" t="s">
        <v>23</v>
      </c>
    </row>
    <row r="129" spans="1:2" x14ac:dyDescent="0.4">
      <c r="A129" s="95" t="s">
        <v>0</v>
      </c>
      <c r="B129" s="95" t="s">
        <v>23</v>
      </c>
    </row>
    <row r="130" spans="1:2" x14ac:dyDescent="0.4">
      <c r="A130" s="95" t="s">
        <v>0</v>
      </c>
      <c r="B130" s="95" t="s">
        <v>23</v>
      </c>
    </row>
    <row r="131" spans="1:2" x14ac:dyDescent="0.4">
      <c r="A131" s="95" t="s">
        <v>1</v>
      </c>
      <c r="B131" s="95" t="s">
        <v>23</v>
      </c>
    </row>
    <row r="132" spans="1:2" x14ac:dyDescent="0.4">
      <c r="A132" s="95" t="s">
        <v>1</v>
      </c>
      <c r="B132" s="95" t="s">
        <v>23</v>
      </c>
    </row>
    <row r="133" spans="1:2" x14ac:dyDescent="0.4">
      <c r="A133" s="95" t="s">
        <v>1</v>
      </c>
      <c r="B133" s="95" t="s">
        <v>23</v>
      </c>
    </row>
    <row r="134" spans="1:2" x14ac:dyDescent="0.4">
      <c r="A134" s="95" t="s">
        <v>1</v>
      </c>
      <c r="B134" s="95" t="s">
        <v>23</v>
      </c>
    </row>
    <row r="135" spans="1:2" x14ac:dyDescent="0.4">
      <c r="A135" s="95" t="s">
        <v>1</v>
      </c>
      <c r="B135" s="95" t="s">
        <v>23</v>
      </c>
    </row>
    <row r="136" spans="1:2" x14ac:dyDescent="0.4">
      <c r="A136" s="95" t="s">
        <v>1</v>
      </c>
      <c r="B136" s="95" t="s">
        <v>23</v>
      </c>
    </row>
    <row r="137" spans="1:2" x14ac:dyDescent="0.4">
      <c r="A137" s="95" t="s">
        <v>1</v>
      </c>
      <c r="B137" s="95" t="s">
        <v>23</v>
      </c>
    </row>
    <row r="138" spans="1:2" x14ac:dyDescent="0.4">
      <c r="A138" s="95" t="s">
        <v>1</v>
      </c>
      <c r="B138" s="95" t="s">
        <v>23</v>
      </c>
    </row>
    <row r="139" spans="1:2" x14ac:dyDescent="0.4">
      <c r="A139" s="95" t="s">
        <v>1</v>
      </c>
      <c r="B139" s="95" t="s">
        <v>23</v>
      </c>
    </row>
    <row r="140" spans="1:2" x14ac:dyDescent="0.4">
      <c r="A140" s="95" t="s">
        <v>0</v>
      </c>
      <c r="B140" s="95" t="s">
        <v>23</v>
      </c>
    </row>
    <row r="141" spans="1:2" x14ac:dyDescent="0.4">
      <c r="A141" s="95" t="s">
        <v>0</v>
      </c>
      <c r="B141" s="95" t="s">
        <v>23</v>
      </c>
    </row>
    <row r="142" spans="1:2" x14ac:dyDescent="0.4">
      <c r="A142" s="95" t="s">
        <v>0</v>
      </c>
      <c r="B142" s="95" t="s">
        <v>23</v>
      </c>
    </row>
    <row r="143" spans="1:2" x14ac:dyDescent="0.4">
      <c r="A143" s="95" t="s">
        <v>0</v>
      </c>
      <c r="B143" s="95" t="s">
        <v>23</v>
      </c>
    </row>
    <row r="144" spans="1:2" x14ac:dyDescent="0.4">
      <c r="A144" s="95" t="s">
        <v>0</v>
      </c>
      <c r="B144" s="95" t="s">
        <v>23</v>
      </c>
    </row>
    <row r="145" spans="1:2" x14ac:dyDescent="0.4">
      <c r="A145" s="95" t="s">
        <v>1</v>
      </c>
      <c r="B145" s="95" t="s">
        <v>23</v>
      </c>
    </row>
    <row r="146" spans="1:2" x14ac:dyDescent="0.4">
      <c r="A146" s="95" t="s">
        <v>1</v>
      </c>
      <c r="B146" s="95" t="s">
        <v>23</v>
      </c>
    </row>
    <row r="147" spans="1:2" x14ac:dyDescent="0.4">
      <c r="A147" s="95" t="s">
        <v>1</v>
      </c>
      <c r="B147" s="95" t="s">
        <v>23</v>
      </c>
    </row>
    <row r="148" spans="1:2" x14ac:dyDescent="0.4">
      <c r="A148" s="95" t="s">
        <v>1</v>
      </c>
      <c r="B148" s="95" t="s">
        <v>23</v>
      </c>
    </row>
    <row r="149" spans="1:2" x14ac:dyDescent="0.4">
      <c r="A149" s="95" t="s">
        <v>1</v>
      </c>
      <c r="B149" s="95" t="s">
        <v>23</v>
      </c>
    </row>
    <row r="150" spans="1:2" x14ac:dyDescent="0.4">
      <c r="A150" s="95" t="s">
        <v>1</v>
      </c>
      <c r="B150" s="95" t="s">
        <v>23</v>
      </c>
    </row>
    <row r="151" spans="1:2" x14ac:dyDescent="0.4">
      <c r="A151" s="95" t="s">
        <v>1</v>
      </c>
      <c r="B151" s="95" t="s">
        <v>23</v>
      </c>
    </row>
    <row r="152" spans="1:2" x14ac:dyDescent="0.4">
      <c r="A152" s="95" t="s">
        <v>1</v>
      </c>
      <c r="B152" s="95" t="s">
        <v>23</v>
      </c>
    </row>
    <row r="153" spans="1:2" x14ac:dyDescent="0.4">
      <c r="A153" s="95" t="s">
        <v>1</v>
      </c>
      <c r="B153" s="95" t="s">
        <v>23</v>
      </c>
    </row>
    <row r="154" spans="1:2" x14ac:dyDescent="0.4">
      <c r="A154" s="95" t="s">
        <v>0</v>
      </c>
      <c r="B154" s="95" t="s">
        <v>23</v>
      </c>
    </row>
    <row r="155" spans="1:2" x14ac:dyDescent="0.4">
      <c r="A155" s="95" t="s">
        <v>0</v>
      </c>
      <c r="B155" s="95" t="s">
        <v>23</v>
      </c>
    </row>
    <row r="156" spans="1:2" x14ac:dyDescent="0.4">
      <c r="A156" s="95" t="s">
        <v>0</v>
      </c>
      <c r="B156" s="95" t="s">
        <v>23</v>
      </c>
    </row>
    <row r="157" spans="1:2" x14ac:dyDescent="0.4">
      <c r="A157" s="95" t="s">
        <v>1</v>
      </c>
      <c r="B157" s="95" t="s">
        <v>23</v>
      </c>
    </row>
    <row r="158" spans="1:2" x14ac:dyDescent="0.4">
      <c r="A158" s="95" t="s">
        <v>1</v>
      </c>
      <c r="B158" s="95" t="s">
        <v>23</v>
      </c>
    </row>
    <row r="159" spans="1:2" x14ac:dyDescent="0.4">
      <c r="A159" s="95" t="s">
        <v>1</v>
      </c>
      <c r="B159" s="95" t="s">
        <v>23</v>
      </c>
    </row>
    <row r="160" spans="1:2" x14ac:dyDescent="0.4">
      <c r="A160" s="95" t="s">
        <v>1</v>
      </c>
      <c r="B160" s="95" t="s">
        <v>23</v>
      </c>
    </row>
    <row r="161" spans="1:2" x14ac:dyDescent="0.4">
      <c r="A161" s="95" t="s">
        <v>1</v>
      </c>
      <c r="B161" s="95" t="s">
        <v>23</v>
      </c>
    </row>
    <row r="162" spans="1:2" x14ac:dyDescent="0.4">
      <c r="A162" s="95" t="s">
        <v>1</v>
      </c>
      <c r="B162" s="95" t="s">
        <v>23</v>
      </c>
    </row>
    <row r="163" spans="1:2" x14ac:dyDescent="0.4">
      <c r="A163" s="95" t="s">
        <v>1</v>
      </c>
      <c r="B163" s="95" t="s">
        <v>23</v>
      </c>
    </row>
    <row r="164" spans="1:2" x14ac:dyDescent="0.4">
      <c r="A164" s="95" t="s">
        <v>1</v>
      </c>
      <c r="B164" s="95" t="s">
        <v>23</v>
      </c>
    </row>
    <row r="165" spans="1:2" x14ac:dyDescent="0.4">
      <c r="A165" s="95" t="s">
        <v>1</v>
      </c>
      <c r="B165" s="95" t="s">
        <v>23</v>
      </c>
    </row>
    <row r="166" spans="1:2" x14ac:dyDescent="0.4">
      <c r="A166" s="95" t="s">
        <v>0</v>
      </c>
      <c r="B166" s="95" t="s">
        <v>23</v>
      </c>
    </row>
    <row r="167" spans="1:2" x14ac:dyDescent="0.4">
      <c r="A167" s="95" t="s">
        <v>0</v>
      </c>
      <c r="B167" s="95" t="s">
        <v>23</v>
      </c>
    </row>
    <row r="168" spans="1:2" x14ac:dyDescent="0.4">
      <c r="A168" s="95" t="s">
        <v>0</v>
      </c>
      <c r="B168" s="95" t="s">
        <v>23</v>
      </c>
    </row>
    <row r="169" spans="1:2" x14ac:dyDescent="0.4">
      <c r="A169" s="95" t="s">
        <v>0</v>
      </c>
      <c r="B169" s="95" t="s">
        <v>23</v>
      </c>
    </row>
    <row r="170" spans="1:2" x14ac:dyDescent="0.4">
      <c r="A170" s="95" t="s">
        <v>1</v>
      </c>
      <c r="B170" s="95" t="s">
        <v>23</v>
      </c>
    </row>
    <row r="171" spans="1:2" x14ac:dyDescent="0.4">
      <c r="A171" s="95" t="s">
        <v>1</v>
      </c>
      <c r="B171" s="95" t="s">
        <v>23</v>
      </c>
    </row>
    <row r="172" spans="1:2" x14ac:dyDescent="0.4">
      <c r="A172" s="95" t="s">
        <v>1</v>
      </c>
      <c r="B172" s="95" t="s">
        <v>23</v>
      </c>
    </row>
    <row r="173" spans="1:2" x14ac:dyDescent="0.4">
      <c r="A173" s="95" t="s">
        <v>1</v>
      </c>
      <c r="B173" s="95" t="s">
        <v>23</v>
      </c>
    </row>
    <row r="174" spans="1:2" x14ac:dyDescent="0.4">
      <c r="A174" s="95" t="s">
        <v>1</v>
      </c>
      <c r="B174" s="95" t="s">
        <v>23</v>
      </c>
    </row>
    <row r="175" spans="1:2" x14ac:dyDescent="0.4">
      <c r="A175" s="95" t="s">
        <v>0</v>
      </c>
      <c r="B175" s="95" t="s">
        <v>23</v>
      </c>
    </row>
    <row r="176" spans="1:2" x14ac:dyDescent="0.4">
      <c r="A176" s="95" t="s">
        <v>0</v>
      </c>
      <c r="B176" s="95" t="s">
        <v>23</v>
      </c>
    </row>
    <row r="177" spans="1:2" x14ac:dyDescent="0.4">
      <c r="A177" s="95" t="s">
        <v>0</v>
      </c>
      <c r="B177" s="95" t="s">
        <v>23</v>
      </c>
    </row>
    <row r="178" spans="1:2" x14ac:dyDescent="0.4">
      <c r="A178" s="95" t="s">
        <v>1</v>
      </c>
      <c r="B178" s="95" t="s">
        <v>23</v>
      </c>
    </row>
    <row r="179" spans="1:2" x14ac:dyDescent="0.4">
      <c r="A179" s="95" t="s">
        <v>0</v>
      </c>
      <c r="B179" s="95" t="s">
        <v>23</v>
      </c>
    </row>
    <row r="989" spans="1:2" x14ac:dyDescent="0.4">
      <c r="A989" s="96"/>
      <c r="B989" s="96"/>
    </row>
    <row r="1001" spans="1:2" x14ac:dyDescent="0.4">
      <c r="A1001" s="96"/>
      <c r="B1001" s="96"/>
    </row>
  </sheetData>
  <phoneticPr fontId="15"/>
  <conditionalFormatting sqref="E12">
    <cfRule type="expression" dxfId="15" priority="8">
      <formula>E12&lt;0.01</formula>
    </cfRule>
    <cfRule type="expression" dxfId="14" priority="9">
      <formula>E12&lt;0.05</formula>
    </cfRule>
  </conditionalFormatting>
  <conditionalFormatting sqref="D13">
    <cfRule type="expression" dxfId="13" priority="1">
      <formula>COUNTIF(S3:W13,"&lt;5")=0</formula>
    </cfRule>
    <cfRule type="expression" dxfId="12" priority="2">
      <formula>COUNTIF(S3:W13,"&lt;5")/COUNT(S3:W13)&gt;=0.2</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2"/>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1"/>
  <sheetViews>
    <sheetView workbookViewId="0">
      <selection activeCell="F5" sqref="F5"/>
    </sheetView>
  </sheetViews>
  <sheetFormatPr defaultRowHeight="18.75" x14ac:dyDescent="0.4"/>
  <cols>
    <col min="1" max="3" width="10.5" style="105" customWidth="1"/>
  </cols>
  <sheetData>
    <row r="1" spans="1:8" ht="19.5" thickBot="1" x14ac:dyDescent="0.45">
      <c r="A1" s="104" t="s">
        <v>4</v>
      </c>
      <c r="B1" s="104" t="s">
        <v>17</v>
      </c>
      <c r="C1" s="104" t="s">
        <v>84</v>
      </c>
      <c r="E1" s="102" t="s">
        <v>112</v>
      </c>
      <c r="F1" s="27"/>
      <c r="G1" s="27"/>
      <c r="H1" s="27"/>
    </row>
    <row r="2" spans="1:8" x14ac:dyDescent="0.4">
      <c r="A2" s="105">
        <v>57</v>
      </c>
      <c r="B2" s="105">
        <v>23.9</v>
      </c>
      <c r="C2" s="105">
        <v>2428</v>
      </c>
      <c r="E2" s="98"/>
      <c r="F2" s="99" t="s">
        <v>4</v>
      </c>
      <c r="G2" s="99" t="s">
        <v>17</v>
      </c>
      <c r="H2" s="99" t="s">
        <v>113</v>
      </c>
    </row>
    <row r="3" spans="1:8" x14ac:dyDescent="0.4">
      <c r="A3" s="105">
        <v>57</v>
      </c>
      <c r="B3" s="105">
        <v>23.9</v>
      </c>
      <c r="C3" s="105">
        <v>2428</v>
      </c>
      <c r="E3" s="147" t="s">
        <v>4</v>
      </c>
      <c r="F3" s="100"/>
      <c r="G3" s="100">
        <v>0.92853066831587916</v>
      </c>
      <c r="H3" s="146">
        <f>CORREL(A:A,C:C)</f>
        <v>0.56446196799891579</v>
      </c>
    </row>
    <row r="4" spans="1:8" x14ac:dyDescent="0.35">
      <c r="A4" s="105">
        <v>57</v>
      </c>
      <c r="B4" s="105">
        <v>23.9</v>
      </c>
      <c r="C4" s="105">
        <v>2428</v>
      </c>
      <c r="E4" s="148"/>
      <c r="F4" s="101"/>
      <c r="G4" s="101">
        <f>(1-_xlfn.T.DIST(ABS(G3/SQRT((1-G3^2)/(COUNT($A:$A)-2))),COUNT($A:$A)-2,TRUE))*2</f>
        <v>0</v>
      </c>
      <c r="H4" s="145">
        <f>(1-_xlfn.T.DIST(ABS(H3/SQRT((1-H3^2)/(COUNT($A:$A)-2))),COUNT($A:$A)-2,TRUE))*2</f>
        <v>2.2204460492503131E-16</v>
      </c>
    </row>
    <row r="5" spans="1:8" x14ac:dyDescent="0.4">
      <c r="A5" s="105">
        <v>52</v>
      </c>
      <c r="B5" s="105">
        <v>22.1</v>
      </c>
      <c r="C5" s="105">
        <v>2442</v>
      </c>
      <c r="E5" s="148" t="s">
        <v>17</v>
      </c>
      <c r="F5" s="100">
        <v>0.92853066831587916</v>
      </c>
      <c r="G5" s="100"/>
      <c r="H5" s="100">
        <v>0.72227658331584899</v>
      </c>
    </row>
    <row r="6" spans="1:8" x14ac:dyDescent="0.35">
      <c r="A6" s="105">
        <v>52</v>
      </c>
      <c r="B6" s="105">
        <v>22.1</v>
      </c>
      <c r="C6" s="105">
        <v>2442</v>
      </c>
      <c r="E6" s="148"/>
      <c r="F6" s="101">
        <f>(1-_xlfn.T.DIST(ABS(H3/SQRT((1-H3^2)/(COUNT($A:$A)-2))),COUNT($A:$A)-2,TRUE))*2</f>
        <v>2.2204460492503131E-16</v>
      </c>
      <c r="G6" s="101"/>
      <c r="H6" s="101">
        <f>(1-_xlfn.T.DIST(ABS(H3/SQRT((1-H3^2)/(COUNT($A:$A)-2))),COUNT($A:$A)-2,TRUE))*2</f>
        <v>2.2204460492503131E-16</v>
      </c>
    </row>
    <row r="7" spans="1:8" x14ac:dyDescent="0.4">
      <c r="A7" s="105">
        <v>52</v>
      </c>
      <c r="B7" s="105">
        <v>22.1</v>
      </c>
      <c r="C7" s="105">
        <v>2442</v>
      </c>
      <c r="E7" s="148" t="s">
        <v>113</v>
      </c>
      <c r="F7" s="100">
        <v>0.56446196799891579</v>
      </c>
      <c r="G7" s="100">
        <v>0.72227658331584899</v>
      </c>
      <c r="H7" s="100"/>
    </row>
    <row r="8" spans="1:8" ht="19.5" thickBot="1" x14ac:dyDescent="0.4">
      <c r="A8" s="105">
        <v>47</v>
      </c>
      <c r="B8" s="105">
        <v>18.7</v>
      </c>
      <c r="C8" s="105">
        <v>2264</v>
      </c>
      <c r="E8" s="149"/>
      <c r="F8" s="103">
        <f>(1-_xlfn.T.DIST(ABS(H3/SQRT((1-H3^2)/(COUNT($A:$A)-2))),COUNT($A:$A)-2,TRUE))*2</f>
        <v>2.2204460492503131E-16</v>
      </c>
      <c r="G8" s="103">
        <f>(1-_xlfn.T.DIST(ABS(H3/SQRT((1-H3^2)/(COUNT($A:$A)-2))),COUNT($A:$A)-2,TRUE))*2</f>
        <v>2.2204460492503131E-16</v>
      </c>
      <c r="H8" s="103"/>
    </row>
    <row r="9" spans="1:8" x14ac:dyDescent="0.4">
      <c r="A9" s="105">
        <v>62</v>
      </c>
      <c r="B9" s="105">
        <v>16.3</v>
      </c>
      <c r="C9" s="105">
        <v>1723</v>
      </c>
    </row>
    <row r="10" spans="1:8" x14ac:dyDescent="0.4">
      <c r="A10" s="105">
        <v>57</v>
      </c>
      <c r="B10" s="105">
        <v>15.7</v>
      </c>
      <c r="C10" s="105">
        <v>1375</v>
      </c>
    </row>
    <row r="11" spans="1:8" x14ac:dyDescent="0.4">
      <c r="A11" s="105">
        <v>52</v>
      </c>
      <c r="B11" s="105">
        <v>14.4</v>
      </c>
      <c r="C11" s="105">
        <v>1385</v>
      </c>
    </row>
    <row r="12" spans="1:8" x14ac:dyDescent="0.4">
      <c r="A12" s="105">
        <v>52</v>
      </c>
      <c r="B12" s="105">
        <v>21.7</v>
      </c>
      <c r="C12" s="105">
        <v>3386</v>
      </c>
    </row>
    <row r="13" spans="1:8" x14ac:dyDescent="0.4">
      <c r="A13" s="105">
        <v>47</v>
      </c>
      <c r="B13" s="105">
        <v>18</v>
      </c>
      <c r="C13" s="105">
        <v>3105</v>
      </c>
    </row>
    <row r="14" spans="1:8" x14ac:dyDescent="0.4">
      <c r="A14" s="105">
        <v>52</v>
      </c>
      <c r="B14" s="105">
        <v>14.8</v>
      </c>
      <c r="C14" s="105">
        <v>2370</v>
      </c>
    </row>
    <row r="15" spans="1:8" x14ac:dyDescent="0.4">
      <c r="A15" s="105">
        <v>42</v>
      </c>
      <c r="B15" s="105">
        <v>14.5</v>
      </c>
      <c r="C15" s="105">
        <v>2798</v>
      </c>
    </row>
    <row r="16" spans="1:8" x14ac:dyDescent="0.4">
      <c r="A16" s="105">
        <v>47</v>
      </c>
      <c r="B16" s="105">
        <v>13.3</v>
      </c>
      <c r="C16" s="105">
        <v>2323</v>
      </c>
    </row>
    <row r="17" spans="1:3" x14ac:dyDescent="0.4">
      <c r="A17" s="105">
        <v>37</v>
      </c>
      <c r="B17" s="105">
        <v>11.9</v>
      </c>
      <c r="C17" s="105">
        <v>2562</v>
      </c>
    </row>
    <row r="18" spans="1:3" x14ac:dyDescent="0.4">
      <c r="A18" s="105">
        <v>42</v>
      </c>
      <c r="B18" s="105">
        <v>11.2</v>
      </c>
      <c r="C18" s="105">
        <v>2225</v>
      </c>
    </row>
    <row r="19" spans="1:3" x14ac:dyDescent="0.4">
      <c r="A19" s="105">
        <v>37</v>
      </c>
      <c r="B19" s="105">
        <v>9.9</v>
      </c>
      <c r="C19" s="105">
        <v>2117</v>
      </c>
    </row>
    <row r="20" spans="1:3" x14ac:dyDescent="0.4">
      <c r="A20" s="105">
        <v>32</v>
      </c>
      <c r="B20" s="105">
        <v>8.6</v>
      </c>
      <c r="C20" s="105">
        <v>2151</v>
      </c>
    </row>
    <row r="21" spans="1:3" x14ac:dyDescent="0.4">
      <c r="A21" s="105">
        <v>32</v>
      </c>
      <c r="B21" s="105">
        <v>8.6</v>
      </c>
      <c r="C21" s="105">
        <v>2151</v>
      </c>
    </row>
    <row r="22" spans="1:3" x14ac:dyDescent="0.4">
      <c r="A22" s="105">
        <v>32</v>
      </c>
      <c r="B22" s="105">
        <v>8.1999999999999993</v>
      </c>
      <c r="C22" s="105">
        <v>1978</v>
      </c>
    </row>
    <row r="23" spans="1:3" x14ac:dyDescent="0.4">
      <c r="A23" s="105">
        <v>32</v>
      </c>
      <c r="B23" s="105">
        <v>8.1999999999999993</v>
      </c>
      <c r="C23" s="105">
        <v>1978</v>
      </c>
    </row>
    <row r="24" spans="1:3" x14ac:dyDescent="0.4">
      <c r="A24" s="105">
        <v>27</v>
      </c>
      <c r="B24" s="105">
        <v>5.4</v>
      </c>
      <c r="C24" s="105">
        <v>1752</v>
      </c>
    </row>
    <row r="25" spans="1:3" x14ac:dyDescent="0.4">
      <c r="A25" s="105">
        <v>27</v>
      </c>
      <c r="B25" s="105">
        <v>5.4</v>
      </c>
      <c r="C25" s="105">
        <v>1752</v>
      </c>
    </row>
    <row r="26" spans="1:3" x14ac:dyDescent="0.4">
      <c r="A26" s="105">
        <v>27</v>
      </c>
      <c r="B26" s="105">
        <v>5.4</v>
      </c>
      <c r="C26" s="105">
        <v>1752</v>
      </c>
    </row>
    <row r="27" spans="1:3" x14ac:dyDescent="0.4">
      <c r="A27" s="105">
        <v>27</v>
      </c>
      <c r="B27" s="105">
        <v>5.2</v>
      </c>
      <c r="C27" s="105">
        <v>1700</v>
      </c>
    </row>
    <row r="28" spans="1:3" x14ac:dyDescent="0.4">
      <c r="A28" s="105">
        <v>27</v>
      </c>
      <c r="B28" s="105">
        <v>5.2</v>
      </c>
      <c r="C28" s="105">
        <v>1700</v>
      </c>
    </row>
    <row r="29" spans="1:3" x14ac:dyDescent="0.4">
      <c r="A29" s="105">
        <v>27</v>
      </c>
      <c r="B29" s="105">
        <v>5.2</v>
      </c>
      <c r="C29" s="105">
        <v>1700</v>
      </c>
    </row>
    <row r="30" spans="1:3" x14ac:dyDescent="0.4">
      <c r="A30" s="105">
        <v>27</v>
      </c>
      <c r="B30" s="105">
        <v>5.2</v>
      </c>
      <c r="C30" s="105">
        <v>1700</v>
      </c>
    </row>
    <row r="31" spans="1:3" x14ac:dyDescent="0.4">
      <c r="A31" s="105">
        <v>27</v>
      </c>
      <c r="B31" s="105">
        <v>5.2</v>
      </c>
      <c r="C31" s="105">
        <v>1700</v>
      </c>
    </row>
    <row r="32" spans="1:3" x14ac:dyDescent="0.4">
      <c r="A32" s="105">
        <v>22</v>
      </c>
      <c r="B32" s="105">
        <v>2.2000000000000002</v>
      </c>
      <c r="C32" s="105">
        <v>1388</v>
      </c>
    </row>
    <row r="33" spans="1:3" x14ac:dyDescent="0.4">
      <c r="A33" s="105">
        <v>22</v>
      </c>
      <c r="B33" s="105">
        <v>2.2000000000000002</v>
      </c>
      <c r="C33" s="105">
        <v>1388</v>
      </c>
    </row>
    <row r="34" spans="1:3" x14ac:dyDescent="0.4">
      <c r="A34" s="105">
        <v>22</v>
      </c>
      <c r="B34" s="105">
        <v>2.1</v>
      </c>
      <c r="C34" s="105">
        <v>1392</v>
      </c>
    </row>
    <row r="35" spans="1:3" x14ac:dyDescent="0.4">
      <c r="A35" s="105">
        <v>22</v>
      </c>
      <c r="B35" s="105">
        <v>2.1</v>
      </c>
      <c r="C35" s="105">
        <v>1392</v>
      </c>
    </row>
    <row r="36" spans="1:3" x14ac:dyDescent="0.4">
      <c r="A36" s="105">
        <v>22</v>
      </c>
      <c r="B36" s="105">
        <v>2.1</v>
      </c>
      <c r="C36" s="105">
        <v>1392</v>
      </c>
    </row>
    <row r="37" spans="1:3" x14ac:dyDescent="0.4">
      <c r="A37" s="105">
        <v>22</v>
      </c>
      <c r="B37" s="105">
        <v>2.1</v>
      </c>
      <c r="C37" s="105">
        <v>1392</v>
      </c>
    </row>
    <row r="38" spans="1:3" x14ac:dyDescent="0.4">
      <c r="A38" s="105">
        <v>57</v>
      </c>
      <c r="B38" s="105">
        <v>23.8</v>
      </c>
      <c r="C38" s="105">
        <v>4662</v>
      </c>
    </row>
    <row r="39" spans="1:3" x14ac:dyDescent="0.4">
      <c r="A39" s="105">
        <v>57</v>
      </c>
      <c r="B39" s="105">
        <v>23.8</v>
      </c>
      <c r="C39" s="105">
        <v>4662</v>
      </c>
    </row>
    <row r="40" spans="1:3" x14ac:dyDescent="0.4">
      <c r="A40" s="105">
        <v>52</v>
      </c>
      <c r="B40" s="105">
        <v>23.5</v>
      </c>
      <c r="C40" s="105">
        <v>4662</v>
      </c>
    </row>
    <row r="41" spans="1:3" x14ac:dyDescent="0.4">
      <c r="A41" s="105">
        <v>52</v>
      </c>
      <c r="B41" s="105">
        <v>23.5</v>
      </c>
      <c r="C41" s="105">
        <v>4662</v>
      </c>
    </row>
    <row r="42" spans="1:3" x14ac:dyDescent="0.4">
      <c r="A42" s="105">
        <v>52</v>
      </c>
      <c r="B42" s="105">
        <v>23.5</v>
      </c>
      <c r="C42" s="105">
        <v>4662</v>
      </c>
    </row>
    <row r="43" spans="1:3" x14ac:dyDescent="0.4">
      <c r="A43" s="105">
        <v>52</v>
      </c>
      <c r="B43" s="105">
        <v>23.5</v>
      </c>
      <c r="C43" s="105">
        <v>4662</v>
      </c>
    </row>
    <row r="44" spans="1:3" x14ac:dyDescent="0.4">
      <c r="A44" s="105">
        <v>47</v>
      </c>
      <c r="B44" s="105">
        <v>19.399999999999999</v>
      </c>
      <c r="C44" s="105">
        <v>4173</v>
      </c>
    </row>
    <row r="45" spans="1:3" x14ac:dyDescent="0.4">
      <c r="A45" s="105">
        <v>47</v>
      </c>
      <c r="B45" s="105">
        <v>19.399999999999999</v>
      </c>
      <c r="C45" s="105">
        <v>4173</v>
      </c>
    </row>
    <row r="46" spans="1:3" x14ac:dyDescent="0.4">
      <c r="A46" s="105">
        <v>47</v>
      </c>
      <c r="B46" s="105">
        <v>19.399999999999999</v>
      </c>
      <c r="C46" s="105">
        <v>4173</v>
      </c>
    </row>
    <row r="47" spans="1:3" x14ac:dyDescent="0.4">
      <c r="A47" s="105">
        <v>47</v>
      </c>
      <c r="B47" s="105">
        <v>19.399999999999999</v>
      </c>
      <c r="C47" s="105">
        <v>4173</v>
      </c>
    </row>
    <row r="48" spans="1:3" x14ac:dyDescent="0.4">
      <c r="A48" s="105">
        <v>47</v>
      </c>
      <c r="B48" s="105">
        <v>19.399999999999999</v>
      </c>
      <c r="C48" s="105">
        <v>4173</v>
      </c>
    </row>
    <row r="49" spans="1:3" x14ac:dyDescent="0.4">
      <c r="A49" s="105">
        <v>42</v>
      </c>
      <c r="B49" s="105">
        <v>15.6</v>
      </c>
      <c r="C49" s="105">
        <v>3746</v>
      </c>
    </row>
    <row r="50" spans="1:3" x14ac:dyDescent="0.4">
      <c r="A50" s="105">
        <v>42</v>
      </c>
      <c r="B50" s="105">
        <v>15.6</v>
      </c>
      <c r="C50" s="105">
        <v>3746</v>
      </c>
    </row>
    <row r="51" spans="1:3" x14ac:dyDescent="0.4">
      <c r="A51" s="105">
        <v>42</v>
      </c>
      <c r="B51" s="105">
        <v>15.6</v>
      </c>
      <c r="C51" s="105">
        <v>3746</v>
      </c>
    </row>
    <row r="52" spans="1:3" x14ac:dyDescent="0.4">
      <c r="A52" s="105">
        <v>42</v>
      </c>
      <c r="B52" s="105">
        <v>15.6</v>
      </c>
      <c r="C52" s="105">
        <v>3746</v>
      </c>
    </row>
    <row r="53" spans="1:3" x14ac:dyDescent="0.4">
      <c r="A53" s="105">
        <v>42</v>
      </c>
      <c r="B53" s="105">
        <v>15.6</v>
      </c>
      <c r="C53" s="105">
        <v>3746</v>
      </c>
    </row>
    <row r="54" spans="1:3" x14ac:dyDescent="0.4">
      <c r="A54" s="105">
        <v>42</v>
      </c>
      <c r="B54" s="105">
        <v>15.6</v>
      </c>
      <c r="C54" s="105">
        <v>3746</v>
      </c>
    </row>
    <row r="55" spans="1:3" x14ac:dyDescent="0.4">
      <c r="A55" s="105">
        <v>42</v>
      </c>
      <c r="B55" s="105">
        <v>15.6</v>
      </c>
      <c r="C55" s="105">
        <v>3746</v>
      </c>
    </row>
    <row r="56" spans="1:3" x14ac:dyDescent="0.4">
      <c r="A56" s="105">
        <v>37</v>
      </c>
      <c r="B56" s="105">
        <v>11.8</v>
      </c>
      <c r="C56" s="105">
        <v>3267</v>
      </c>
    </row>
    <row r="57" spans="1:3" x14ac:dyDescent="0.4">
      <c r="A57" s="105">
        <v>37</v>
      </c>
      <c r="B57" s="105">
        <v>11.8</v>
      </c>
      <c r="C57" s="105">
        <v>3267</v>
      </c>
    </row>
    <row r="58" spans="1:3" x14ac:dyDescent="0.4">
      <c r="A58" s="105">
        <v>37</v>
      </c>
      <c r="B58" s="105">
        <v>11.8</v>
      </c>
      <c r="C58" s="105">
        <v>3267</v>
      </c>
    </row>
    <row r="59" spans="1:3" x14ac:dyDescent="0.4">
      <c r="A59" s="105">
        <v>37</v>
      </c>
      <c r="B59" s="105">
        <v>11.8</v>
      </c>
      <c r="C59" s="105">
        <v>3267</v>
      </c>
    </row>
    <row r="60" spans="1:3" x14ac:dyDescent="0.4">
      <c r="A60" s="105">
        <v>37</v>
      </c>
      <c r="B60" s="105">
        <v>11.8</v>
      </c>
      <c r="C60" s="105">
        <v>3267</v>
      </c>
    </row>
    <row r="61" spans="1:3" x14ac:dyDescent="0.4">
      <c r="A61" s="105">
        <v>37</v>
      </c>
      <c r="B61" s="105">
        <v>11.8</v>
      </c>
      <c r="C61" s="105">
        <v>3267</v>
      </c>
    </row>
    <row r="62" spans="1:3" x14ac:dyDescent="0.4">
      <c r="A62" s="105">
        <v>37</v>
      </c>
      <c r="B62" s="105">
        <v>11.8</v>
      </c>
      <c r="C62" s="105">
        <v>3267</v>
      </c>
    </row>
    <row r="63" spans="1:3" x14ac:dyDescent="0.4">
      <c r="A63" s="105">
        <v>32</v>
      </c>
      <c r="B63" s="105">
        <v>7.9</v>
      </c>
      <c r="C63" s="105">
        <v>2651</v>
      </c>
    </row>
    <row r="64" spans="1:3" x14ac:dyDescent="0.4">
      <c r="A64" s="105">
        <v>32</v>
      </c>
      <c r="B64" s="105">
        <v>7.9</v>
      </c>
      <c r="C64" s="105">
        <v>2651</v>
      </c>
    </row>
    <row r="65" spans="1:3" x14ac:dyDescent="0.4">
      <c r="A65" s="105">
        <v>32</v>
      </c>
      <c r="B65" s="105">
        <v>7.9</v>
      </c>
      <c r="C65" s="105">
        <v>2651</v>
      </c>
    </row>
    <row r="66" spans="1:3" x14ac:dyDescent="0.4">
      <c r="A66" s="105">
        <v>32</v>
      </c>
      <c r="B66" s="105">
        <v>7.9</v>
      </c>
      <c r="C66" s="105">
        <v>2651</v>
      </c>
    </row>
    <row r="67" spans="1:3" x14ac:dyDescent="0.4">
      <c r="A67" s="105">
        <v>32</v>
      </c>
      <c r="B67" s="105">
        <v>7.9</v>
      </c>
      <c r="C67" s="105">
        <v>2651</v>
      </c>
    </row>
    <row r="68" spans="1:3" x14ac:dyDescent="0.4">
      <c r="A68" s="105">
        <v>32</v>
      </c>
      <c r="B68" s="105">
        <v>7.9</v>
      </c>
      <c r="C68" s="105">
        <v>2651</v>
      </c>
    </row>
    <row r="69" spans="1:3" x14ac:dyDescent="0.4">
      <c r="A69" s="105">
        <v>32</v>
      </c>
      <c r="B69" s="105">
        <v>7.9</v>
      </c>
      <c r="C69" s="105">
        <v>2651</v>
      </c>
    </row>
    <row r="70" spans="1:3" x14ac:dyDescent="0.4">
      <c r="A70" s="105">
        <v>32</v>
      </c>
      <c r="B70" s="105">
        <v>7.9</v>
      </c>
      <c r="C70" s="105">
        <v>2651</v>
      </c>
    </row>
    <row r="71" spans="1:3" x14ac:dyDescent="0.4">
      <c r="A71" s="105">
        <v>32</v>
      </c>
      <c r="B71" s="105">
        <v>7.2</v>
      </c>
      <c r="C71" s="105">
        <v>2405</v>
      </c>
    </row>
    <row r="72" spans="1:3" x14ac:dyDescent="0.4">
      <c r="A72" s="105">
        <v>27</v>
      </c>
      <c r="B72" s="105">
        <v>3.8</v>
      </c>
      <c r="C72" s="105">
        <v>1985</v>
      </c>
    </row>
    <row r="73" spans="1:3" x14ac:dyDescent="0.4">
      <c r="A73" s="105">
        <v>27</v>
      </c>
      <c r="B73" s="105">
        <v>3.8</v>
      </c>
      <c r="C73" s="105">
        <v>1985</v>
      </c>
    </row>
    <row r="74" spans="1:3" x14ac:dyDescent="0.4">
      <c r="A74" s="105">
        <v>27</v>
      </c>
      <c r="B74" s="105">
        <v>3.8</v>
      </c>
      <c r="C74" s="105">
        <v>1985</v>
      </c>
    </row>
    <row r="75" spans="1:3" x14ac:dyDescent="0.4">
      <c r="A75" s="105">
        <v>27</v>
      </c>
      <c r="B75" s="105">
        <v>3.8</v>
      </c>
      <c r="C75" s="105">
        <v>1985</v>
      </c>
    </row>
    <row r="76" spans="1:3" x14ac:dyDescent="0.4">
      <c r="A76" s="105">
        <v>27</v>
      </c>
      <c r="B76" s="105">
        <v>3.8</v>
      </c>
      <c r="C76" s="105">
        <v>1985</v>
      </c>
    </row>
    <row r="77" spans="1:3" x14ac:dyDescent="0.4">
      <c r="A77" s="105">
        <v>27</v>
      </c>
      <c r="B77" s="105">
        <v>3.8</v>
      </c>
      <c r="C77" s="105">
        <v>1985</v>
      </c>
    </row>
    <row r="78" spans="1:3" x14ac:dyDescent="0.4">
      <c r="A78" s="105">
        <v>27</v>
      </c>
      <c r="B78" s="105">
        <v>3.8</v>
      </c>
      <c r="C78" s="105">
        <v>1985</v>
      </c>
    </row>
    <row r="79" spans="1:3" x14ac:dyDescent="0.4">
      <c r="A79" s="105">
        <v>27</v>
      </c>
      <c r="B79" s="105">
        <v>3.8</v>
      </c>
      <c r="C79" s="105">
        <v>1985</v>
      </c>
    </row>
    <row r="80" spans="1:3" x14ac:dyDescent="0.4">
      <c r="A80" s="105">
        <v>27</v>
      </c>
      <c r="B80" s="105">
        <v>3.6</v>
      </c>
      <c r="C80" s="105">
        <v>1827</v>
      </c>
    </row>
    <row r="81" spans="1:3" x14ac:dyDescent="0.4">
      <c r="A81" s="105">
        <v>27</v>
      </c>
      <c r="B81" s="105">
        <v>3.6</v>
      </c>
      <c r="C81" s="105">
        <v>1827</v>
      </c>
    </row>
    <row r="82" spans="1:3" x14ac:dyDescent="0.4">
      <c r="A82" s="105">
        <v>22</v>
      </c>
      <c r="B82" s="105">
        <v>1.3</v>
      </c>
      <c r="C82" s="105">
        <v>1431</v>
      </c>
    </row>
    <row r="83" spans="1:3" x14ac:dyDescent="0.4">
      <c r="A83" s="105">
        <v>22</v>
      </c>
      <c r="B83" s="105">
        <v>1.2</v>
      </c>
      <c r="C83" s="105">
        <v>1466</v>
      </c>
    </row>
    <row r="84" spans="1:3" x14ac:dyDescent="0.4">
      <c r="A84" s="105">
        <v>22</v>
      </c>
      <c r="B84" s="105">
        <v>1.2</v>
      </c>
      <c r="C84" s="105">
        <v>1466</v>
      </c>
    </row>
    <row r="85" spans="1:3" x14ac:dyDescent="0.4">
      <c r="A85" s="105">
        <v>57</v>
      </c>
      <c r="B85" s="105">
        <v>22.8</v>
      </c>
      <c r="C85" s="105">
        <v>2922</v>
      </c>
    </row>
    <row r="86" spans="1:3" x14ac:dyDescent="0.4">
      <c r="A86" s="105">
        <v>57</v>
      </c>
      <c r="B86" s="105">
        <v>22.8</v>
      </c>
      <c r="C86" s="105">
        <v>2922</v>
      </c>
    </row>
    <row r="87" spans="1:3" x14ac:dyDescent="0.4">
      <c r="A87" s="105">
        <v>57</v>
      </c>
      <c r="B87" s="105">
        <v>22.8</v>
      </c>
      <c r="C87" s="105">
        <v>2922</v>
      </c>
    </row>
    <row r="88" spans="1:3" x14ac:dyDescent="0.4">
      <c r="A88" s="105">
        <v>57</v>
      </c>
      <c r="B88" s="105">
        <v>22.8</v>
      </c>
      <c r="C88" s="105">
        <v>2922</v>
      </c>
    </row>
    <row r="89" spans="1:3" x14ac:dyDescent="0.4">
      <c r="A89" s="105">
        <v>57</v>
      </c>
      <c r="B89" s="105">
        <v>22.8</v>
      </c>
      <c r="C89" s="105">
        <v>2922</v>
      </c>
    </row>
    <row r="90" spans="1:3" x14ac:dyDescent="0.4">
      <c r="A90" s="105">
        <v>57</v>
      </c>
      <c r="B90" s="105">
        <v>22.8</v>
      </c>
      <c r="C90" s="105">
        <v>2922</v>
      </c>
    </row>
    <row r="91" spans="1:3" x14ac:dyDescent="0.4">
      <c r="A91" s="105">
        <v>57</v>
      </c>
      <c r="B91" s="105">
        <v>22.8</v>
      </c>
      <c r="C91" s="105">
        <v>2922</v>
      </c>
    </row>
    <row r="92" spans="1:3" x14ac:dyDescent="0.4">
      <c r="A92" s="105">
        <v>52</v>
      </c>
      <c r="B92" s="105">
        <v>22.2</v>
      </c>
      <c r="C92" s="105">
        <v>2970</v>
      </c>
    </row>
    <row r="93" spans="1:3" x14ac:dyDescent="0.4">
      <c r="A93" s="105">
        <v>52</v>
      </c>
      <c r="B93" s="105">
        <v>22.2</v>
      </c>
      <c r="C93" s="105">
        <v>2970</v>
      </c>
    </row>
    <row r="94" spans="1:3" x14ac:dyDescent="0.4">
      <c r="A94" s="105">
        <v>52</v>
      </c>
      <c r="B94" s="105">
        <v>22.2</v>
      </c>
      <c r="C94" s="105">
        <v>2970</v>
      </c>
    </row>
    <row r="95" spans="1:3" x14ac:dyDescent="0.4">
      <c r="A95" s="105">
        <v>52</v>
      </c>
      <c r="B95" s="105">
        <v>22.2</v>
      </c>
      <c r="C95" s="105">
        <v>2970</v>
      </c>
    </row>
    <row r="96" spans="1:3" x14ac:dyDescent="0.4">
      <c r="A96" s="105">
        <v>52</v>
      </c>
      <c r="B96" s="105">
        <v>22.2</v>
      </c>
      <c r="C96" s="105">
        <v>2970</v>
      </c>
    </row>
    <row r="97" spans="1:3" x14ac:dyDescent="0.4">
      <c r="A97" s="105">
        <v>52</v>
      </c>
      <c r="B97" s="105">
        <v>22.2</v>
      </c>
      <c r="C97" s="105">
        <v>2970</v>
      </c>
    </row>
    <row r="98" spans="1:3" x14ac:dyDescent="0.4">
      <c r="A98" s="105">
        <v>52</v>
      </c>
      <c r="B98" s="105">
        <v>22.2</v>
      </c>
      <c r="C98" s="105">
        <v>2970</v>
      </c>
    </row>
    <row r="99" spans="1:3" x14ac:dyDescent="0.4">
      <c r="A99" s="105">
        <v>52</v>
      </c>
      <c r="B99" s="105">
        <v>22.2</v>
      </c>
      <c r="C99" s="105">
        <v>2970</v>
      </c>
    </row>
    <row r="100" spans="1:3" x14ac:dyDescent="0.4">
      <c r="A100" s="105">
        <v>52</v>
      </c>
      <c r="B100" s="105">
        <v>22.2</v>
      </c>
      <c r="C100" s="105">
        <v>2970</v>
      </c>
    </row>
    <row r="101" spans="1:3" x14ac:dyDescent="0.4">
      <c r="A101" s="105">
        <v>52</v>
      </c>
      <c r="B101" s="105">
        <v>22.2</v>
      </c>
      <c r="C101" s="105">
        <v>2970</v>
      </c>
    </row>
    <row r="102" spans="1:3" x14ac:dyDescent="0.4">
      <c r="A102" s="105">
        <v>52</v>
      </c>
      <c r="B102" s="105">
        <v>22.2</v>
      </c>
      <c r="C102" s="105">
        <v>2970</v>
      </c>
    </row>
    <row r="103" spans="1:3" x14ac:dyDescent="0.4">
      <c r="A103" s="105">
        <v>47</v>
      </c>
      <c r="B103" s="105">
        <v>19.600000000000001</v>
      </c>
      <c r="C103" s="105">
        <v>2838</v>
      </c>
    </row>
    <row r="104" spans="1:3" x14ac:dyDescent="0.4">
      <c r="A104" s="105">
        <v>47</v>
      </c>
      <c r="B104" s="105">
        <v>19.600000000000001</v>
      </c>
      <c r="C104" s="105">
        <v>2838</v>
      </c>
    </row>
    <row r="105" spans="1:3" x14ac:dyDescent="0.4">
      <c r="A105" s="105">
        <v>47</v>
      </c>
      <c r="B105" s="105">
        <v>19.600000000000001</v>
      </c>
      <c r="C105" s="105">
        <v>2838</v>
      </c>
    </row>
    <row r="106" spans="1:3" x14ac:dyDescent="0.4">
      <c r="A106" s="105">
        <v>47</v>
      </c>
      <c r="B106" s="105">
        <v>19.600000000000001</v>
      </c>
      <c r="C106" s="105">
        <v>2838</v>
      </c>
    </row>
    <row r="107" spans="1:3" x14ac:dyDescent="0.4">
      <c r="A107" s="105">
        <v>47</v>
      </c>
      <c r="B107" s="105">
        <v>19.600000000000001</v>
      </c>
      <c r="C107" s="105">
        <v>2838</v>
      </c>
    </row>
    <row r="108" spans="1:3" x14ac:dyDescent="0.4">
      <c r="A108" s="105">
        <v>47</v>
      </c>
      <c r="B108" s="105">
        <v>19.600000000000001</v>
      </c>
      <c r="C108" s="105">
        <v>2838</v>
      </c>
    </row>
    <row r="109" spans="1:3" x14ac:dyDescent="0.4">
      <c r="A109" s="105">
        <v>47</v>
      </c>
      <c r="B109" s="105">
        <v>19.600000000000001</v>
      </c>
      <c r="C109" s="105">
        <v>2838</v>
      </c>
    </row>
    <row r="110" spans="1:3" x14ac:dyDescent="0.4">
      <c r="A110" s="105">
        <v>47</v>
      </c>
      <c r="B110" s="105">
        <v>19.600000000000001</v>
      </c>
      <c r="C110" s="105">
        <v>2838</v>
      </c>
    </row>
    <row r="111" spans="1:3" x14ac:dyDescent="0.4">
      <c r="A111" s="105">
        <v>47</v>
      </c>
      <c r="B111" s="105">
        <v>19.600000000000001</v>
      </c>
      <c r="C111" s="105">
        <v>2838</v>
      </c>
    </row>
    <row r="112" spans="1:3" x14ac:dyDescent="0.4">
      <c r="A112" s="105">
        <v>42</v>
      </c>
      <c r="B112" s="105">
        <v>15.7</v>
      </c>
      <c r="C112" s="105">
        <v>2541</v>
      </c>
    </row>
    <row r="113" spans="1:3" x14ac:dyDescent="0.4">
      <c r="A113" s="105">
        <v>42</v>
      </c>
      <c r="B113" s="105">
        <v>15.7</v>
      </c>
      <c r="C113" s="105">
        <v>2541</v>
      </c>
    </row>
    <row r="114" spans="1:3" x14ac:dyDescent="0.4">
      <c r="A114" s="105">
        <v>42</v>
      </c>
      <c r="B114" s="105">
        <v>15.7</v>
      </c>
      <c r="C114" s="105">
        <v>2541</v>
      </c>
    </row>
    <row r="115" spans="1:3" x14ac:dyDescent="0.4">
      <c r="A115" s="105">
        <v>42</v>
      </c>
      <c r="B115" s="105">
        <v>15.7</v>
      </c>
      <c r="C115" s="105">
        <v>2541</v>
      </c>
    </row>
    <row r="116" spans="1:3" x14ac:dyDescent="0.4">
      <c r="A116" s="105">
        <v>42</v>
      </c>
      <c r="B116" s="105">
        <v>15.7</v>
      </c>
      <c r="C116" s="105">
        <v>2541</v>
      </c>
    </row>
    <row r="117" spans="1:3" x14ac:dyDescent="0.4">
      <c r="A117" s="105">
        <v>42</v>
      </c>
      <c r="B117" s="105">
        <v>15.7</v>
      </c>
      <c r="C117" s="105">
        <v>2541</v>
      </c>
    </row>
    <row r="118" spans="1:3" x14ac:dyDescent="0.4">
      <c r="A118" s="105">
        <v>42</v>
      </c>
      <c r="B118" s="105">
        <v>15.7</v>
      </c>
      <c r="C118" s="105">
        <v>2541</v>
      </c>
    </row>
    <row r="119" spans="1:3" x14ac:dyDescent="0.4">
      <c r="A119" s="105">
        <v>42</v>
      </c>
      <c r="B119" s="105">
        <v>15.7</v>
      </c>
      <c r="C119" s="105">
        <v>2541</v>
      </c>
    </row>
    <row r="120" spans="1:3" x14ac:dyDescent="0.4">
      <c r="A120" s="105">
        <v>57</v>
      </c>
      <c r="B120" s="105">
        <v>15.5</v>
      </c>
      <c r="C120" s="105">
        <v>1667</v>
      </c>
    </row>
    <row r="121" spans="1:3" x14ac:dyDescent="0.4">
      <c r="A121" s="105">
        <v>57</v>
      </c>
      <c r="B121" s="105">
        <v>15.5</v>
      </c>
      <c r="C121" s="105">
        <v>1667</v>
      </c>
    </row>
    <row r="122" spans="1:3" x14ac:dyDescent="0.4">
      <c r="A122" s="105">
        <v>62</v>
      </c>
      <c r="B122" s="105">
        <v>14.3</v>
      </c>
      <c r="C122" s="105">
        <v>2009</v>
      </c>
    </row>
    <row r="123" spans="1:3" x14ac:dyDescent="0.4">
      <c r="A123" s="105">
        <v>62</v>
      </c>
      <c r="B123" s="105">
        <v>14.3</v>
      </c>
      <c r="C123" s="105">
        <v>2009</v>
      </c>
    </row>
    <row r="124" spans="1:3" x14ac:dyDescent="0.4">
      <c r="A124" s="105">
        <v>52</v>
      </c>
      <c r="B124" s="105">
        <v>13.9</v>
      </c>
      <c r="C124" s="105">
        <v>1693</v>
      </c>
    </row>
    <row r="125" spans="1:3" x14ac:dyDescent="0.4">
      <c r="A125" s="105">
        <v>52</v>
      </c>
      <c r="B125" s="105">
        <v>13.9</v>
      </c>
      <c r="C125" s="105">
        <v>1693</v>
      </c>
    </row>
    <row r="126" spans="1:3" x14ac:dyDescent="0.4">
      <c r="A126" s="105">
        <v>52</v>
      </c>
      <c r="B126" s="105">
        <v>13.9</v>
      </c>
      <c r="C126" s="105">
        <v>1693</v>
      </c>
    </row>
    <row r="127" spans="1:3" x14ac:dyDescent="0.4">
      <c r="A127" s="105">
        <v>52</v>
      </c>
      <c r="B127" s="105">
        <v>13.9</v>
      </c>
      <c r="C127" s="105">
        <v>1693</v>
      </c>
    </row>
    <row r="128" spans="1:3" x14ac:dyDescent="0.4">
      <c r="A128" s="105">
        <v>47</v>
      </c>
      <c r="B128" s="105">
        <v>12.7</v>
      </c>
      <c r="C128" s="105">
        <v>1681</v>
      </c>
    </row>
    <row r="129" spans="1:3" x14ac:dyDescent="0.4">
      <c r="A129" s="105">
        <v>47</v>
      </c>
      <c r="B129" s="105">
        <v>12.7</v>
      </c>
      <c r="C129" s="105">
        <v>1681</v>
      </c>
    </row>
    <row r="130" spans="1:3" x14ac:dyDescent="0.4">
      <c r="A130" s="105">
        <v>47</v>
      </c>
      <c r="B130" s="105">
        <v>12.7</v>
      </c>
      <c r="C130" s="105">
        <v>1681</v>
      </c>
    </row>
    <row r="131" spans="1:3" x14ac:dyDescent="0.4">
      <c r="A131" s="105">
        <v>37</v>
      </c>
      <c r="B131" s="105">
        <v>12.7</v>
      </c>
      <c r="C131" s="105">
        <v>2319</v>
      </c>
    </row>
    <row r="132" spans="1:3" x14ac:dyDescent="0.4">
      <c r="A132" s="105">
        <v>37</v>
      </c>
      <c r="B132" s="105">
        <v>12.7</v>
      </c>
      <c r="C132" s="105">
        <v>2319</v>
      </c>
    </row>
    <row r="133" spans="1:3" x14ac:dyDescent="0.4">
      <c r="A133" s="105">
        <v>37</v>
      </c>
      <c r="B133" s="105">
        <v>12.7</v>
      </c>
      <c r="C133" s="105">
        <v>2319</v>
      </c>
    </row>
    <row r="134" spans="1:3" x14ac:dyDescent="0.4">
      <c r="A134" s="105">
        <v>37</v>
      </c>
      <c r="B134" s="105">
        <v>12.7</v>
      </c>
      <c r="C134" s="105">
        <v>2319</v>
      </c>
    </row>
    <row r="135" spans="1:3" x14ac:dyDescent="0.4">
      <c r="A135" s="105">
        <v>37</v>
      </c>
      <c r="B135" s="105">
        <v>12.7</v>
      </c>
      <c r="C135" s="105">
        <v>2319</v>
      </c>
    </row>
    <row r="136" spans="1:3" x14ac:dyDescent="0.4">
      <c r="A136" s="105">
        <v>37</v>
      </c>
      <c r="B136" s="105">
        <v>12.7</v>
      </c>
      <c r="C136" s="105">
        <v>2319</v>
      </c>
    </row>
    <row r="137" spans="1:3" x14ac:dyDescent="0.4">
      <c r="A137" s="105">
        <v>37</v>
      </c>
      <c r="B137" s="105">
        <v>12.7</v>
      </c>
      <c r="C137" s="105">
        <v>2319</v>
      </c>
    </row>
    <row r="138" spans="1:3" x14ac:dyDescent="0.4">
      <c r="A138" s="105">
        <v>37</v>
      </c>
      <c r="B138" s="105">
        <v>12.7</v>
      </c>
      <c r="C138" s="105">
        <v>2319</v>
      </c>
    </row>
    <row r="139" spans="1:3" x14ac:dyDescent="0.4">
      <c r="A139" s="105">
        <v>37</v>
      </c>
      <c r="B139" s="105">
        <v>12.7</v>
      </c>
      <c r="C139" s="105">
        <v>2319</v>
      </c>
    </row>
    <row r="140" spans="1:3" x14ac:dyDescent="0.4">
      <c r="A140" s="105">
        <v>42</v>
      </c>
      <c r="B140" s="105">
        <v>10.8</v>
      </c>
      <c r="C140" s="105">
        <v>1610</v>
      </c>
    </row>
    <row r="141" spans="1:3" x14ac:dyDescent="0.4">
      <c r="A141" s="105">
        <v>42</v>
      </c>
      <c r="B141" s="105">
        <v>10.8</v>
      </c>
      <c r="C141" s="105">
        <v>1610</v>
      </c>
    </row>
    <row r="142" spans="1:3" x14ac:dyDescent="0.4">
      <c r="A142" s="105">
        <v>42</v>
      </c>
      <c r="B142" s="105">
        <v>10.8</v>
      </c>
      <c r="C142" s="105">
        <v>1610</v>
      </c>
    </row>
    <row r="143" spans="1:3" x14ac:dyDescent="0.4">
      <c r="A143" s="105">
        <v>37</v>
      </c>
      <c r="B143" s="105">
        <v>10.1</v>
      </c>
      <c r="C143" s="105">
        <v>1678</v>
      </c>
    </row>
    <row r="144" spans="1:3" x14ac:dyDescent="0.4">
      <c r="A144" s="105">
        <v>37</v>
      </c>
      <c r="B144" s="105">
        <v>10.1</v>
      </c>
      <c r="C144" s="105">
        <v>1678</v>
      </c>
    </row>
    <row r="145" spans="1:3" x14ac:dyDescent="0.4">
      <c r="A145" s="105">
        <v>32</v>
      </c>
      <c r="B145" s="105">
        <v>9.1999999999999993</v>
      </c>
      <c r="C145" s="105">
        <v>2008</v>
      </c>
    </row>
    <row r="146" spans="1:3" x14ac:dyDescent="0.4">
      <c r="A146" s="105">
        <v>32</v>
      </c>
      <c r="B146" s="105">
        <v>9.1999999999999993</v>
      </c>
      <c r="C146" s="105">
        <v>2008</v>
      </c>
    </row>
    <row r="147" spans="1:3" x14ac:dyDescent="0.4">
      <c r="A147" s="105">
        <v>32</v>
      </c>
      <c r="B147" s="105">
        <v>9.1999999999999993</v>
      </c>
      <c r="C147" s="105">
        <v>2008</v>
      </c>
    </row>
    <row r="148" spans="1:3" x14ac:dyDescent="0.4">
      <c r="A148" s="105">
        <v>32</v>
      </c>
      <c r="B148" s="105">
        <v>9.1999999999999993</v>
      </c>
      <c r="C148" s="105">
        <v>2008</v>
      </c>
    </row>
    <row r="149" spans="1:3" x14ac:dyDescent="0.4">
      <c r="A149" s="105">
        <v>32</v>
      </c>
      <c r="B149" s="105">
        <v>9.1999999999999993</v>
      </c>
      <c r="C149" s="105">
        <v>2008</v>
      </c>
    </row>
    <row r="150" spans="1:3" x14ac:dyDescent="0.4">
      <c r="A150" s="105">
        <v>32</v>
      </c>
      <c r="B150" s="105">
        <v>9.1999999999999993</v>
      </c>
      <c r="C150" s="105">
        <v>2008</v>
      </c>
    </row>
    <row r="151" spans="1:3" x14ac:dyDescent="0.4">
      <c r="A151" s="105">
        <v>32</v>
      </c>
      <c r="B151" s="105">
        <v>9.1999999999999993</v>
      </c>
      <c r="C151" s="105">
        <v>2008</v>
      </c>
    </row>
    <row r="152" spans="1:3" x14ac:dyDescent="0.4">
      <c r="A152" s="105">
        <v>32</v>
      </c>
      <c r="B152" s="105">
        <v>9.1999999999999993</v>
      </c>
      <c r="C152" s="105">
        <v>2008</v>
      </c>
    </row>
    <row r="153" spans="1:3" x14ac:dyDescent="0.4">
      <c r="A153" s="105">
        <v>32</v>
      </c>
      <c r="B153" s="105">
        <v>9.1999999999999993</v>
      </c>
      <c r="C153" s="105">
        <v>2008</v>
      </c>
    </row>
    <row r="154" spans="1:3" x14ac:dyDescent="0.4">
      <c r="A154" s="105">
        <v>32</v>
      </c>
      <c r="B154" s="105">
        <v>8.5</v>
      </c>
      <c r="C154" s="105">
        <v>1580</v>
      </c>
    </row>
    <row r="155" spans="1:3" x14ac:dyDescent="0.4">
      <c r="A155" s="105">
        <v>32</v>
      </c>
      <c r="B155" s="105">
        <v>8.5</v>
      </c>
      <c r="C155" s="105">
        <v>1580</v>
      </c>
    </row>
    <row r="156" spans="1:3" x14ac:dyDescent="0.4">
      <c r="A156" s="105">
        <v>32</v>
      </c>
      <c r="B156" s="105">
        <v>8.5</v>
      </c>
      <c r="C156" s="105">
        <v>1580</v>
      </c>
    </row>
    <row r="157" spans="1:3" x14ac:dyDescent="0.4">
      <c r="A157" s="105">
        <v>27</v>
      </c>
      <c r="B157" s="105">
        <v>6.5</v>
      </c>
      <c r="C157" s="105">
        <v>1740</v>
      </c>
    </row>
    <row r="158" spans="1:3" x14ac:dyDescent="0.4">
      <c r="A158" s="105">
        <v>27</v>
      </c>
      <c r="B158" s="105">
        <v>6.5</v>
      </c>
      <c r="C158" s="105">
        <v>1740</v>
      </c>
    </row>
    <row r="159" spans="1:3" x14ac:dyDescent="0.4">
      <c r="A159" s="105">
        <v>27</v>
      </c>
      <c r="B159" s="105">
        <v>6.5</v>
      </c>
      <c r="C159" s="105">
        <v>1740</v>
      </c>
    </row>
    <row r="160" spans="1:3" x14ac:dyDescent="0.4">
      <c r="A160" s="105">
        <v>27</v>
      </c>
      <c r="B160" s="105">
        <v>6.5</v>
      </c>
      <c r="C160" s="105">
        <v>1740</v>
      </c>
    </row>
    <row r="161" spans="1:3" x14ac:dyDescent="0.4">
      <c r="A161" s="105">
        <v>27</v>
      </c>
      <c r="B161" s="105">
        <v>6.5</v>
      </c>
      <c r="C161" s="105">
        <v>1740</v>
      </c>
    </row>
    <row r="162" spans="1:3" x14ac:dyDescent="0.4">
      <c r="A162" s="105">
        <v>27</v>
      </c>
      <c r="B162" s="105">
        <v>6.5</v>
      </c>
      <c r="C162" s="105">
        <v>1740</v>
      </c>
    </row>
    <row r="163" spans="1:3" x14ac:dyDescent="0.4">
      <c r="A163" s="105">
        <v>27</v>
      </c>
      <c r="B163" s="105">
        <v>6.5</v>
      </c>
      <c r="C163" s="105">
        <v>1740</v>
      </c>
    </row>
    <row r="164" spans="1:3" x14ac:dyDescent="0.4">
      <c r="A164" s="105">
        <v>27</v>
      </c>
      <c r="B164" s="105">
        <v>6.5</v>
      </c>
      <c r="C164" s="105">
        <v>1740</v>
      </c>
    </row>
    <row r="165" spans="1:3" x14ac:dyDescent="0.4">
      <c r="A165" s="105">
        <v>27</v>
      </c>
      <c r="B165" s="105">
        <v>6.5</v>
      </c>
      <c r="C165" s="105">
        <v>1740</v>
      </c>
    </row>
    <row r="166" spans="1:3" x14ac:dyDescent="0.4">
      <c r="A166" s="105">
        <v>27</v>
      </c>
      <c r="B166" s="105">
        <v>6.3</v>
      </c>
      <c r="C166" s="105">
        <v>1469</v>
      </c>
    </row>
    <row r="167" spans="1:3" x14ac:dyDescent="0.4">
      <c r="A167" s="105">
        <v>27</v>
      </c>
      <c r="B167" s="105">
        <v>6.3</v>
      </c>
      <c r="C167" s="105">
        <v>1469</v>
      </c>
    </row>
    <row r="168" spans="1:3" x14ac:dyDescent="0.4">
      <c r="A168" s="105">
        <v>27</v>
      </c>
      <c r="B168" s="105">
        <v>6.3</v>
      </c>
      <c r="C168" s="105">
        <v>1469</v>
      </c>
    </row>
    <row r="169" spans="1:3" x14ac:dyDescent="0.4">
      <c r="A169" s="105">
        <v>27</v>
      </c>
      <c r="B169" s="105">
        <v>6.3</v>
      </c>
      <c r="C169" s="105">
        <v>1469</v>
      </c>
    </row>
    <row r="170" spans="1:3" x14ac:dyDescent="0.4">
      <c r="A170" s="105">
        <v>22</v>
      </c>
      <c r="B170" s="105">
        <v>3.3</v>
      </c>
      <c r="C170" s="105">
        <v>1414</v>
      </c>
    </row>
    <row r="171" spans="1:3" x14ac:dyDescent="0.4">
      <c r="A171" s="105">
        <v>22</v>
      </c>
      <c r="B171" s="105">
        <v>3.3</v>
      </c>
      <c r="C171" s="105">
        <v>1414</v>
      </c>
    </row>
    <row r="172" spans="1:3" x14ac:dyDescent="0.4">
      <c r="A172" s="105">
        <v>22</v>
      </c>
      <c r="B172" s="105">
        <v>3.3</v>
      </c>
      <c r="C172" s="105">
        <v>1414</v>
      </c>
    </row>
    <row r="173" spans="1:3" x14ac:dyDescent="0.4">
      <c r="A173" s="105">
        <v>22</v>
      </c>
      <c r="B173" s="105">
        <v>3.3</v>
      </c>
      <c r="C173" s="105">
        <v>1414</v>
      </c>
    </row>
    <row r="174" spans="1:3" x14ac:dyDescent="0.4">
      <c r="A174" s="105">
        <v>22</v>
      </c>
      <c r="B174" s="105">
        <v>3.3</v>
      </c>
      <c r="C174" s="105">
        <v>1414</v>
      </c>
    </row>
    <row r="175" spans="1:3" x14ac:dyDescent="0.4">
      <c r="A175" s="105">
        <v>22</v>
      </c>
      <c r="B175" s="105">
        <v>3.2</v>
      </c>
      <c r="C175" s="105">
        <v>1253</v>
      </c>
    </row>
    <row r="176" spans="1:3" x14ac:dyDescent="0.4">
      <c r="A176" s="105">
        <v>22</v>
      </c>
      <c r="B176" s="105">
        <v>3.2</v>
      </c>
      <c r="C176" s="105">
        <v>1253</v>
      </c>
    </row>
    <row r="177" spans="1:3" x14ac:dyDescent="0.4">
      <c r="A177" s="105">
        <v>22</v>
      </c>
      <c r="B177" s="105">
        <v>3.2</v>
      </c>
      <c r="C177" s="105">
        <v>1253</v>
      </c>
    </row>
    <row r="178" spans="1:3" x14ac:dyDescent="0.4">
      <c r="A178" s="105">
        <v>18</v>
      </c>
      <c r="B178" s="105">
        <v>0.9</v>
      </c>
      <c r="C178" s="105">
        <v>1088</v>
      </c>
    </row>
    <row r="179" spans="1:3" x14ac:dyDescent="0.4">
      <c r="A179" s="105">
        <v>18</v>
      </c>
      <c r="B179" s="105">
        <v>0.9</v>
      </c>
      <c r="C179" s="105">
        <v>986</v>
      </c>
    </row>
    <row r="1001" spans="1:3" ht="19.5" thickBot="1" x14ac:dyDescent="0.45">
      <c r="A1001" s="106"/>
      <c r="B1001" s="106"/>
      <c r="C1001" s="106"/>
    </row>
  </sheetData>
  <mergeCells count="3">
    <mergeCell ref="E3:E4"/>
    <mergeCell ref="E5:E6"/>
    <mergeCell ref="E7:E8"/>
  </mergeCells>
  <phoneticPr fontId="2"/>
  <conditionalFormatting sqref="F7:H7">
    <cfRule type="expression" dxfId="11" priority="1">
      <formula>AND(F8&lt;0.05,OR(F7&gt;=0.5,F7&lt;=-0.5))</formula>
    </cfRule>
    <cfRule type="expression" dxfId="10" priority="2">
      <formula>AND(F8&lt;0.05,OR(F7&gt;=0.3,F7&lt;=-0.3))</formula>
    </cfRule>
  </conditionalFormatting>
  <conditionalFormatting sqref="F3:H3">
    <cfRule type="expression" dxfId="9" priority="5">
      <formula>AND(F4&lt;0.05,OR(F3&gt;=0.5,F3&lt;=-0.5))</formula>
    </cfRule>
    <cfRule type="expression" dxfId="8" priority="6">
      <formula>AND(F4&lt;0.05,OR(F3&gt;=0.3,F3&lt;=-0.3))</formula>
    </cfRule>
  </conditionalFormatting>
  <conditionalFormatting sqref="F5:H5">
    <cfRule type="expression" dxfId="7" priority="3">
      <formula>AND(F6&lt;0.05,OR(F5&gt;=0.5,F5&lt;=-0.5))</formula>
    </cfRule>
    <cfRule type="expression" dxfId="6" priority="4">
      <formula>AND(F6&lt;0.05,OR(F5&gt;=0.3,F5&lt;=-0.3))</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2501"/>
  <sheetViews>
    <sheetView workbookViewId="0"/>
  </sheetViews>
  <sheetFormatPr defaultColWidth="8.875" defaultRowHeight="18.75" x14ac:dyDescent="0.4"/>
  <cols>
    <col min="1" max="2" width="8.875" style="13"/>
    <col min="3" max="3" width="10.5" style="110" customWidth="1"/>
    <col min="4" max="9" width="10.5" style="111" customWidth="1"/>
    <col min="10" max="11" width="8.875" style="4"/>
    <col min="12" max="12" width="13.375" style="4" bestFit="1" customWidth="1"/>
    <col min="13" max="13" width="8.875" style="4"/>
    <col min="14" max="14" width="13.5" style="4" customWidth="1"/>
    <col min="15" max="16384" width="8.875" style="4"/>
  </cols>
  <sheetData>
    <row r="1" spans="1:18" ht="19.5" thickBot="1" x14ac:dyDescent="0.45">
      <c r="A1" s="2" t="s">
        <v>6</v>
      </c>
      <c r="B1" s="2" t="s">
        <v>5</v>
      </c>
      <c r="C1" s="108" t="s">
        <v>84</v>
      </c>
      <c r="D1" s="109" t="s">
        <v>8</v>
      </c>
      <c r="E1" s="109" t="s">
        <v>27</v>
      </c>
      <c r="F1" s="109" t="s">
        <v>28</v>
      </c>
      <c r="G1" s="109" t="s">
        <v>29</v>
      </c>
      <c r="H1" s="109" t="s">
        <v>3</v>
      </c>
      <c r="I1" s="109" t="s">
        <v>126</v>
      </c>
      <c r="K1" s="14" t="s">
        <v>34</v>
      </c>
      <c r="L1" s="15"/>
      <c r="M1" s="15"/>
      <c r="N1" s="15"/>
      <c r="O1" s="15"/>
      <c r="P1" s="15"/>
      <c r="Q1" s="15"/>
      <c r="R1" s="15"/>
    </row>
    <row r="2" spans="1:18" x14ac:dyDescent="0.4">
      <c r="A2" s="6" t="s">
        <v>1</v>
      </c>
      <c r="B2" s="8" t="s">
        <v>9</v>
      </c>
      <c r="C2" s="110">
        <v>2428</v>
      </c>
      <c r="D2" s="111">
        <f t="shared" ref="D2:D33" si="0">IF(A2=$D$1,1,0)</f>
        <v>1</v>
      </c>
      <c r="E2" s="111">
        <f t="shared" ref="E2:G21" si="1">IF($B2=E$1,1,0)</f>
        <v>0</v>
      </c>
      <c r="F2" s="111">
        <f t="shared" si="1"/>
        <v>0</v>
      </c>
      <c r="G2" s="111">
        <f t="shared" si="1"/>
        <v>0</v>
      </c>
      <c r="H2" s="111">
        <v>23.9</v>
      </c>
      <c r="I2" s="111">
        <v>57</v>
      </c>
      <c r="K2" s="16" t="s">
        <v>10</v>
      </c>
      <c r="L2" s="16"/>
      <c r="M2" s="15"/>
      <c r="N2" s="15"/>
      <c r="O2" s="15"/>
      <c r="P2" s="15"/>
      <c r="Q2" s="15"/>
      <c r="R2" s="15"/>
    </row>
    <row r="3" spans="1:18" x14ac:dyDescent="0.4">
      <c r="A3" s="6" t="s">
        <v>1</v>
      </c>
      <c r="B3" s="8" t="s">
        <v>9</v>
      </c>
      <c r="C3" s="110">
        <v>2428</v>
      </c>
      <c r="D3" s="111">
        <f t="shared" si="0"/>
        <v>1</v>
      </c>
      <c r="E3" s="111">
        <f t="shared" si="1"/>
        <v>0</v>
      </c>
      <c r="F3" s="111">
        <f t="shared" si="1"/>
        <v>0</v>
      </c>
      <c r="G3" s="111">
        <f t="shared" si="1"/>
        <v>0</v>
      </c>
      <c r="H3" s="111">
        <v>23.9</v>
      </c>
      <c r="I3" s="111">
        <v>57</v>
      </c>
      <c r="K3" s="17" t="s">
        <v>11</v>
      </c>
      <c r="L3" s="18">
        <v>0.98003779178285599</v>
      </c>
      <c r="M3" s="15"/>
      <c r="N3" s="15"/>
      <c r="O3" s="15"/>
      <c r="P3" s="15"/>
      <c r="Q3" s="15"/>
      <c r="R3" s="15"/>
    </row>
    <row r="4" spans="1:18" x14ac:dyDescent="0.4">
      <c r="A4" s="6" t="s">
        <v>1</v>
      </c>
      <c r="B4" s="8" t="s">
        <v>9</v>
      </c>
      <c r="C4" s="110">
        <v>2428</v>
      </c>
      <c r="D4" s="111">
        <f t="shared" si="0"/>
        <v>1</v>
      </c>
      <c r="E4" s="111">
        <f t="shared" si="1"/>
        <v>0</v>
      </c>
      <c r="F4" s="111">
        <f t="shared" si="1"/>
        <v>0</v>
      </c>
      <c r="G4" s="111">
        <f t="shared" si="1"/>
        <v>0</v>
      </c>
      <c r="H4" s="111">
        <v>23.9</v>
      </c>
      <c r="I4" s="111">
        <v>57</v>
      </c>
      <c r="K4" s="17" t="s">
        <v>35</v>
      </c>
      <c r="L4" s="18">
        <v>0.96047407332261836</v>
      </c>
      <c r="M4" s="15"/>
      <c r="N4" s="15"/>
      <c r="O4" s="15"/>
      <c r="P4" s="15"/>
      <c r="Q4" s="15"/>
      <c r="R4" s="15"/>
    </row>
    <row r="5" spans="1:18" x14ac:dyDescent="0.4">
      <c r="A5" s="6" t="s">
        <v>1</v>
      </c>
      <c r="B5" s="8" t="s">
        <v>19</v>
      </c>
      <c r="C5" s="110">
        <v>4662</v>
      </c>
      <c r="D5" s="111">
        <f t="shared" si="0"/>
        <v>1</v>
      </c>
      <c r="E5" s="111">
        <f t="shared" si="1"/>
        <v>0</v>
      </c>
      <c r="F5" s="111">
        <f t="shared" si="1"/>
        <v>0</v>
      </c>
      <c r="G5" s="111">
        <f t="shared" si="1"/>
        <v>1</v>
      </c>
      <c r="H5" s="111">
        <v>23.8</v>
      </c>
      <c r="I5" s="111">
        <v>57</v>
      </c>
      <c r="K5" s="17" t="s">
        <v>12</v>
      </c>
      <c r="L5" s="18">
        <v>0.95908719870235937</v>
      </c>
      <c r="M5" s="15"/>
      <c r="N5" s="15"/>
      <c r="O5" s="15"/>
      <c r="P5" s="15"/>
      <c r="Q5" s="15"/>
      <c r="R5" s="15"/>
    </row>
    <row r="6" spans="1:18" ht="19.5" thickBot="1" x14ac:dyDescent="0.45">
      <c r="A6" s="6" t="s">
        <v>1</v>
      </c>
      <c r="B6" s="8" t="s">
        <v>20</v>
      </c>
      <c r="C6" s="110">
        <v>4662</v>
      </c>
      <c r="D6" s="111">
        <f t="shared" si="0"/>
        <v>1</v>
      </c>
      <c r="E6" s="111">
        <f t="shared" si="1"/>
        <v>0</v>
      </c>
      <c r="F6" s="111">
        <f t="shared" si="1"/>
        <v>0</v>
      </c>
      <c r="G6" s="111">
        <f t="shared" si="1"/>
        <v>1</v>
      </c>
      <c r="H6" s="111">
        <v>23.8</v>
      </c>
      <c r="I6" s="111">
        <v>57</v>
      </c>
      <c r="K6" s="19" t="s">
        <v>13</v>
      </c>
      <c r="L6" s="20">
        <v>168.39980250119683</v>
      </c>
      <c r="M6" s="15"/>
      <c r="N6" s="15"/>
      <c r="O6" s="15"/>
      <c r="P6" s="15"/>
      <c r="Q6" s="15"/>
      <c r="R6" s="15"/>
    </row>
    <row r="7" spans="1:18" x14ac:dyDescent="0.4">
      <c r="A7" s="6" t="s">
        <v>1</v>
      </c>
      <c r="B7" s="8" t="s">
        <v>21</v>
      </c>
      <c r="C7" s="110">
        <v>4662</v>
      </c>
      <c r="D7" s="111">
        <f t="shared" si="0"/>
        <v>1</v>
      </c>
      <c r="E7" s="111">
        <f t="shared" si="1"/>
        <v>0</v>
      </c>
      <c r="F7" s="111">
        <f t="shared" si="1"/>
        <v>0</v>
      </c>
      <c r="G7" s="111">
        <f t="shared" si="1"/>
        <v>1</v>
      </c>
      <c r="H7" s="111">
        <v>23.5</v>
      </c>
      <c r="I7" s="111">
        <v>52</v>
      </c>
      <c r="K7" s="15"/>
      <c r="L7" s="15"/>
      <c r="M7" s="15"/>
      <c r="N7" s="15"/>
      <c r="O7" s="15"/>
      <c r="P7" s="15"/>
      <c r="Q7" s="15"/>
      <c r="R7" s="15"/>
    </row>
    <row r="8" spans="1:18" ht="19.5" thickBot="1" x14ac:dyDescent="0.45">
      <c r="A8" s="6" t="s">
        <v>1</v>
      </c>
      <c r="B8" s="8" t="s">
        <v>20</v>
      </c>
      <c r="C8" s="110">
        <v>4662</v>
      </c>
      <c r="D8" s="111">
        <f t="shared" si="0"/>
        <v>1</v>
      </c>
      <c r="E8" s="111">
        <f t="shared" si="1"/>
        <v>0</v>
      </c>
      <c r="F8" s="111">
        <f t="shared" si="1"/>
        <v>0</v>
      </c>
      <c r="G8" s="111">
        <f t="shared" si="1"/>
        <v>1</v>
      </c>
      <c r="H8" s="111">
        <v>23.5</v>
      </c>
      <c r="I8" s="111">
        <v>52</v>
      </c>
      <c r="K8" s="14" t="s">
        <v>14</v>
      </c>
      <c r="L8" s="15"/>
      <c r="M8" s="15"/>
      <c r="N8" s="15"/>
      <c r="O8" s="15"/>
      <c r="P8" s="15"/>
      <c r="Q8" s="15"/>
      <c r="R8" s="15"/>
    </row>
    <row r="9" spans="1:18" x14ac:dyDescent="0.4">
      <c r="A9" s="6" t="s">
        <v>1</v>
      </c>
      <c r="B9" s="8" t="s">
        <v>20</v>
      </c>
      <c r="C9" s="110">
        <v>4662</v>
      </c>
      <c r="D9" s="111">
        <f t="shared" si="0"/>
        <v>1</v>
      </c>
      <c r="E9" s="111">
        <f t="shared" si="1"/>
        <v>0</v>
      </c>
      <c r="F9" s="111">
        <f t="shared" si="1"/>
        <v>0</v>
      </c>
      <c r="G9" s="111">
        <f t="shared" si="1"/>
        <v>1</v>
      </c>
      <c r="H9" s="111">
        <v>23.5</v>
      </c>
      <c r="I9" s="111">
        <v>52</v>
      </c>
      <c r="K9" s="21"/>
      <c r="L9" s="21" t="s">
        <v>30</v>
      </c>
      <c r="M9" s="21" t="s">
        <v>36</v>
      </c>
      <c r="N9" s="21" t="s">
        <v>31</v>
      </c>
      <c r="O9" s="21" t="s">
        <v>37</v>
      </c>
      <c r="P9" s="21" t="s">
        <v>38</v>
      </c>
      <c r="Q9" s="15"/>
      <c r="R9" s="15"/>
    </row>
    <row r="10" spans="1:18" x14ac:dyDescent="0.4">
      <c r="A10" s="6" t="s">
        <v>1</v>
      </c>
      <c r="B10" s="8" t="s">
        <v>22</v>
      </c>
      <c r="C10" s="110">
        <v>4662</v>
      </c>
      <c r="D10" s="111">
        <f t="shared" si="0"/>
        <v>1</v>
      </c>
      <c r="E10" s="111">
        <f t="shared" si="1"/>
        <v>0</v>
      </c>
      <c r="F10" s="111">
        <f t="shared" si="1"/>
        <v>0</v>
      </c>
      <c r="G10" s="111">
        <f t="shared" si="1"/>
        <v>1</v>
      </c>
      <c r="H10" s="111">
        <v>23.5</v>
      </c>
      <c r="I10" s="111">
        <v>52</v>
      </c>
      <c r="K10" s="17" t="s">
        <v>39</v>
      </c>
      <c r="L10" s="22">
        <v>117837318.60326658</v>
      </c>
      <c r="M10" s="17">
        <v>6</v>
      </c>
      <c r="N10" s="22">
        <v>19639553.10054443</v>
      </c>
      <c r="O10" s="22">
        <v>692.54571342811562</v>
      </c>
      <c r="P10" s="22">
        <v>0</v>
      </c>
      <c r="Q10" s="15"/>
      <c r="R10" s="15"/>
    </row>
    <row r="11" spans="1:18" x14ac:dyDescent="0.4">
      <c r="A11" s="6" t="s">
        <v>1</v>
      </c>
      <c r="B11" s="8" t="s">
        <v>24</v>
      </c>
      <c r="C11" s="110">
        <v>2922</v>
      </c>
      <c r="D11" s="111">
        <f t="shared" si="0"/>
        <v>1</v>
      </c>
      <c r="E11" s="111">
        <f t="shared" si="1"/>
        <v>1</v>
      </c>
      <c r="F11" s="111">
        <f t="shared" si="1"/>
        <v>0</v>
      </c>
      <c r="G11" s="111">
        <f t="shared" si="1"/>
        <v>0</v>
      </c>
      <c r="H11" s="111">
        <v>22.8</v>
      </c>
      <c r="I11" s="111">
        <v>57</v>
      </c>
      <c r="K11" s="17" t="s">
        <v>40</v>
      </c>
      <c r="L11" s="22">
        <v>4849302.3854975989</v>
      </c>
      <c r="M11" s="17">
        <v>171</v>
      </c>
      <c r="N11" s="22">
        <v>28358.4934824421</v>
      </c>
      <c r="O11" s="22"/>
      <c r="P11" s="22"/>
      <c r="Q11" s="15"/>
      <c r="R11" s="15"/>
    </row>
    <row r="12" spans="1:18" ht="19.5" thickBot="1" x14ac:dyDescent="0.45">
      <c r="A12" s="6" t="s">
        <v>1</v>
      </c>
      <c r="B12" s="8" t="s">
        <v>24</v>
      </c>
      <c r="C12" s="110">
        <v>2922</v>
      </c>
      <c r="D12" s="111">
        <f t="shared" si="0"/>
        <v>1</v>
      </c>
      <c r="E12" s="111">
        <f t="shared" si="1"/>
        <v>1</v>
      </c>
      <c r="F12" s="111">
        <f t="shared" si="1"/>
        <v>0</v>
      </c>
      <c r="G12" s="111">
        <f t="shared" si="1"/>
        <v>0</v>
      </c>
      <c r="H12" s="111">
        <v>22.8</v>
      </c>
      <c r="I12" s="111">
        <v>57</v>
      </c>
      <c r="K12" s="19" t="s">
        <v>41</v>
      </c>
      <c r="L12" s="20">
        <v>122686620.98876414</v>
      </c>
      <c r="M12" s="19">
        <v>177</v>
      </c>
      <c r="N12" s="20">
        <v>693144.75134894997</v>
      </c>
      <c r="O12" s="20"/>
      <c r="P12" s="20"/>
      <c r="Q12" s="15"/>
      <c r="R12" s="15"/>
    </row>
    <row r="13" spans="1:18" x14ac:dyDescent="0.4">
      <c r="A13" s="6" t="s">
        <v>1</v>
      </c>
      <c r="B13" s="8" t="s">
        <v>24</v>
      </c>
      <c r="C13" s="110">
        <v>2922</v>
      </c>
      <c r="D13" s="111">
        <f t="shared" si="0"/>
        <v>1</v>
      </c>
      <c r="E13" s="111">
        <f t="shared" si="1"/>
        <v>1</v>
      </c>
      <c r="F13" s="111">
        <f t="shared" si="1"/>
        <v>0</v>
      </c>
      <c r="G13" s="111">
        <f t="shared" si="1"/>
        <v>0</v>
      </c>
      <c r="H13" s="111">
        <v>22.8</v>
      </c>
      <c r="I13" s="111">
        <v>57</v>
      </c>
      <c r="K13" s="15"/>
      <c r="L13" s="15"/>
      <c r="M13" s="15"/>
      <c r="N13" s="15"/>
      <c r="O13" s="15"/>
      <c r="P13" s="15"/>
      <c r="Q13" s="15"/>
      <c r="R13" s="15"/>
    </row>
    <row r="14" spans="1:18" ht="19.5" thickBot="1" x14ac:dyDescent="0.45">
      <c r="A14" s="6" t="s">
        <v>1</v>
      </c>
      <c r="B14" s="8" t="s">
        <v>25</v>
      </c>
      <c r="C14" s="110">
        <v>2922</v>
      </c>
      <c r="D14" s="111">
        <f t="shared" si="0"/>
        <v>1</v>
      </c>
      <c r="E14" s="111">
        <f t="shared" si="1"/>
        <v>1</v>
      </c>
      <c r="F14" s="111">
        <f t="shared" si="1"/>
        <v>0</v>
      </c>
      <c r="G14" s="111">
        <f t="shared" si="1"/>
        <v>0</v>
      </c>
      <c r="H14" s="111">
        <v>22.8</v>
      </c>
      <c r="I14" s="111">
        <v>57</v>
      </c>
      <c r="K14" s="14" t="s">
        <v>42</v>
      </c>
      <c r="L14" s="15"/>
      <c r="M14" s="15"/>
      <c r="N14" s="15"/>
      <c r="O14" s="15"/>
      <c r="P14" s="15"/>
      <c r="Q14" s="15"/>
      <c r="R14" s="15"/>
    </row>
    <row r="15" spans="1:18" x14ac:dyDescent="0.4">
      <c r="A15" s="6" t="s">
        <v>1</v>
      </c>
      <c r="B15" s="8" t="s">
        <v>25</v>
      </c>
      <c r="C15" s="110">
        <v>2922</v>
      </c>
      <c r="D15" s="111">
        <f t="shared" si="0"/>
        <v>1</v>
      </c>
      <c r="E15" s="111">
        <f t="shared" si="1"/>
        <v>1</v>
      </c>
      <c r="F15" s="111">
        <f t="shared" si="1"/>
        <v>0</v>
      </c>
      <c r="G15" s="111">
        <f t="shared" si="1"/>
        <v>0</v>
      </c>
      <c r="H15" s="111">
        <v>22.8</v>
      </c>
      <c r="I15" s="111">
        <v>57</v>
      </c>
      <c r="K15" s="21"/>
      <c r="L15" s="21" t="s">
        <v>43</v>
      </c>
      <c r="M15" s="21" t="s">
        <v>13</v>
      </c>
      <c r="N15" s="21" t="s">
        <v>32</v>
      </c>
      <c r="O15" s="21" t="s">
        <v>16</v>
      </c>
      <c r="P15" s="21" t="s">
        <v>44</v>
      </c>
      <c r="Q15" s="21" t="s">
        <v>45</v>
      </c>
      <c r="R15" s="21" t="s">
        <v>46</v>
      </c>
    </row>
    <row r="16" spans="1:18" x14ac:dyDescent="0.4">
      <c r="A16" s="6" t="s">
        <v>1</v>
      </c>
      <c r="B16" s="8" t="s">
        <v>24</v>
      </c>
      <c r="C16" s="110">
        <v>2922</v>
      </c>
      <c r="D16" s="111">
        <f t="shared" si="0"/>
        <v>1</v>
      </c>
      <c r="E16" s="111">
        <f t="shared" si="1"/>
        <v>1</v>
      </c>
      <c r="F16" s="111">
        <f t="shared" si="1"/>
        <v>0</v>
      </c>
      <c r="G16" s="111">
        <f t="shared" si="1"/>
        <v>0</v>
      </c>
      <c r="H16" s="111">
        <v>22.8</v>
      </c>
      <c r="I16" s="111">
        <v>57</v>
      </c>
      <c r="K16" s="17" t="s">
        <v>15</v>
      </c>
      <c r="L16" s="23">
        <v>712.0592456631025</v>
      </c>
      <c r="M16" s="23">
        <v>74.229987402757629</v>
      </c>
      <c r="N16" s="23"/>
      <c r="O16" s="23">
        <v>9.5926090058402682</v>
      </c>
      <c r="P16" s="24">
        <v>0</v>
      </c>
      <c r="Q16" s="25"/>
      <c r="R16" s="25"/>
    </row>
    <row r="17" spans="1:18" x14ac:dyDescent="0.4">
      <c r="A17" s="6" t="s">
        <v>1</v>
      </c>
      <c r="B17" s="8" t="s">
        <v>24</v>
      </c>
      <c r="C17" s="110">
        <v>2922</v>
      </c>
      <c r="D17" s="111">
        <f t="shared" si="0"/>
        <v>1</v>
      </c>
      <c r="E17" s="111">
        <f t="shared" si="1"/>
        <v>1</v>
      </c>
      <c r="F17" s="111">
        <f t="shared" si="1"/>
        <v>0</v>
      </c>
      <c r="G17" s="111">
        <f t="shared" si="1"/>
        <v>0</v>
      </c>
      <c r="H17" s="111">
        <v>22.8</v>
      </c>
      <c r="I17" s="111">
        <v>57</v>
      </c>
      <c r="K17" s="26" t="s">
        <v>1</v>
      </c>
      <c r="L17" s="23">
        <v>160.44450932826157</v>
      </c>
      <c r="M17" s="23">
        <v>35.870505526203551</v>
      </c>
      <c r="N17" s="23">
        <v>8.4602293588596375E-2</v>
      </c>
      <c r="O17" s="23">
        <v>4.4728811867749174</v>
      </c>
      <c r="P17" s="24">
        <v>1.4026484874696266E-5</v>
      </c>
      <c r="Q17" s="25">
        <v>20.006666111004993</v>
      </c>
      <c r="R17" s="25">
        <v>1.5477599316437902</v>
      </c>
    </row>
    <row r="18" spans="1:18" x14ac:dyDescent="0.4">
      <c r="A18" s="6" t="s">
        <v>1</v>
      </c>
      <c r="B18" s="8" t="s">
        <v>24</v>
      </c>
      <c r="C18" s="110">
        <v>2970</v>
      </c>
      <c r="D18" s="111">
        <f t="shared" si="0"/>
        <v>1</v>
      </c>
      <c r="E18" s="111">
        <f t="shared" si="1"/>
        <v>1</v>
      </c>
      <c r="F18" s="111">
        <f t="shared" si="1"/>
        <v>0</v>
      </c>
      <c r="G18" s="111">
        <f t="shared" si="1"/>
        <v>0</v>
      </c>
      <c r="H18" s="111">
        <v>22.2</v>
      </c>
      <c r="I18" s="111">
        <v>52</v>
      </c>
      <c r="K18" s="27" t="s">
        <v>23</v>
      </c>
      <c r="L18" s="23">
        <v>644.07366961631601</v>
      </c>
      <c r="M18" s="23">
        <v>58.796849913610139</v>
      </c>
      <c r="N18" s="23">
        <v>0.38701499313911858</v>
      </c>
      <c r="O18" s="23">
        <v>10.95422068635734</v>
      </c>
      <c r="P18" s="24">
        <v>0</v>
      </c>
      <c r="Q18" s="25">
        <v>119.99495084541907</v>
      </c>
      <c r="R18" s="25">
        <v>5.4001603751166414</v>
      </c>
    </row>
    <row r="19" spans="1:18" x14ac:dyDescent="0.4">
      <c r="A19" s="6" t="s">
        <v>1</v>
      </c>
      <c r="B19" s="8" t="s">
        <v>24</v>
      </c>
      <c r="C19" s="110">
        <v>2970</v>
      </c>
      <c r="D19" s="111">
        <f t="shared" si="0"/>
        <v>1</v>
      </c>
      <c r="E19" s="111">
        <f t="shared" si="1"/>
        <v>1</v>
      </c>
      <c r="F19" s="111">
        <f t="shared" si="1"/>
        <v>0</v>
      </c>
      <c r="G19" s="111">
        <f t="shared" si="1"/>
        <v>0</v>
      </c>
      <c r="H19" s="111">
        <v>22.2</v>
      </c>
      <c r="I19" s="111">
        <v>52</v>
      </c>
      <c r="K19" s="26" t="s">
        <v>26</v>
      </c>
      <c r="L19" s="28">
        <v>1054.2964904743253</v>
      </c>
      <c r="M19" s="28">
        <v>68.817084499732772</v>
      </c>
      <c r="N19" s="23">
        <v>0.44850018339410042</v>
      </c>
      <c r="O19" s="23">
        <v>15.320272547704622</v>
      </c>
      <c r="P19" s="24">
        <v>0</v>
      </c>
      <c r="Q19" s="25">
        <v>234.71075093595186</v>
      </c>
      <c r="R19" s="25">
        <v>3.7077147675385511</v>
      </c>
    </row>
    <row r="20" spans="1:18" x14ac:dyDescent="0.4">
      <c r="A20" s="6" t="s">
        <v>1</v>
      </c>
      <c r="B20" s="8" t="s">
        <v>25</v>
      </c>
      <c r="C20" s="110">
        <v>2970</v>
      </c>
      <c r="D20" s="111">
        <f t="shared" si="0"/>
        <v>1</v>
      </c>
      <c r="E20" s="111">
        <f t="shared" si="1"/>
        <v>1</v>
      </c>
      <c r="F20" s="111">
        <f t="shared" si="1"/>
        <v>0</v>
      </c>
      <c r="G20" s="111">
        <f t="shared" si="1"/>
        <v>0</v>
      </c>
      <c r="H20" s="111">
        <v>22.2</v>
      </c>
      <c r="I20" s="111">
        <v>52</v>
      </c>
      <c r="K20" s="26" t="s">
        <v>18</v>
      </c>
      <c r="L20" s="28">
        <v>1697.146498807605</v>
      </c>
      <c r="M20" s="28">
        <v>62.675440441044145</v>
      </c>
      <c r="N20" s="23">
        <v>0.90114630331378487</v>
      </c>
      <c r="O20" s="28">
        <v>27.07833382366146</v>
      </c>
      <c r="P20" s="24">
        <v>0</v>
      </c>
      <c r="Q20" s="25">
        <v>733.23616266564829</v>
      </c>
      <c r="R20" s="25">
        <v>4.7913818650749906</v>
      </c>
    </row>
    <row r="21" spans="1:18" x14ac:dyDescent="0.4">
      <c r="A21" s="6" t="s">
        <v>1</v>
      </c>
      <c r="B21" s="8" t="s">
        <v>24</v>
      </c>
      <c r="C21" s="110">
        <v>2970</v>
      </c>
      <c r="D21" s="111">
        <f t="shared" si="0"/>
        <v>1</v>
      </c>
      <c r="E21" s="111">
        <f t="shared" si="1"/>
        <v>1</v>
      </c>
      <c r="F21" s="111">
        <f t="shared" si="1"/>
        <v>0</v>
      </c>
      <c r="G21" s="111">
        <f t="shared" si="1"/>
        <v>0</v>
      </c>
      <c r="H21" s="111">
        <v>22.2</v>
      </c>
      <c r="I21" s="111">
        <v>52</v>
      </c>
      <c r="K21" s="26" t="s">
        <v>17</v>
      </c>
      <c r="L21" s="28">
        <v>152.79779921567797</v>
      </c>
      <c r="M21" s="28">
        <v>5.8115977817535143</v>
      </c>
      <c r="N21" s="28">
        <v>1.258560788374298</v>
      </c>
      <c r="O21" s="28">
        <v>26.291874447232441</v>
      </c>
      <c r="P21" s="24">
        <v>0</v>
      </c>
      <c r="Q21" s="25">
        <v>691.26266194903417</v>
      </c>
      <c r="R21" s="25">
        <v>9.9133249878785055</v>
      </c>
    </row>
    <row r="22" spans="1:18" ht="19.5" thickBot="1" x14ac:dyDescent="0.45">
      <c r="A22" s="6" t="s">
        <v>1</v>
      </c>
      <c r="B22" s="8" t="s">
        <v>24</v>
      </c>
      <c r="C22" s="110">
        <v>2970</v>
      </c>
      <c r="D22" s="111">
        <f t="shared" si="0"/>
        <v>1</v>
      </c>
      <c r="E22" s="111">
        <f t="shared" ref="E22:G41" si="2">IF($B22=E$1,1,0)</f>
        <v>1</v>
      </c>
      <c r="F22" s="111">
        <f t="shared" si="2"/>
        <v>0</v>
      </c>
      <c r="G22" s="111">
        <f t="shared" si="2"/>
        <v>0</v>
      </c>
      <c r="H22" s="111">
        <v>22.2</v>
      </c>
      <c r="I22" s="111">
        <v>52</v>
      </c>
      <c r="K22" s="29" t="s">
        <v>4</v>
      </c>
      <c r="L22" s="140">
        <v>-33.175012021947907</v>
      </c>
      <c r="M22" s="30">
        <v>3.3263978959780269</v>
      </c>
      <c r="N22" s="30">
        <v>-0.46098891768305666</v>
      </c>
      <c r="O22" s="30">
        <v>-9.9732542706511644</v>
      </c>
      <c r="P22" s="31">
        <v>0</v>
      </c>
      <c r="Q22" s="30">
        <v>99.465800747061692</v>
      </c>
      <c r="R22" s="30">
        <v>9.2431762936128301</v>
      </c>
    </row>
    <row r="23" spans="1:18" x14ac:dyDescent="0.4">
      <c r="A23" s="6" t="s">
        <v>1</v>
      </c>
      <c r="B23" s="8" t="s">
        <v>24</v>
      </c>
      <c r="C23" s="110">
        <v>2970</v>
      </c>
      <c r="D23" s="111">
        <f t="shared" si="0"/>
        <v>1</v>
      </c>
      <c r="E23" s="111">
        <f t="shared" si="2"/>
        <v>1</v>
      </c>
      <c r="F23" s="111">
        <f t="shared" si="2"/>
        <v>0</v>
      </c>
      <c r="G23" s="111">
        <f t="shared" si="2"/>
        <v>0</v>
      </c>
      <c r="H23" s="111">
        <v>22.2</v>
      </c>
      <c r="I23" s="111">
        <v>52</v>
      </c>
      <c r="L23"/>
      <c r="M23"/>
      <c r="N23"/>
    </row>
    <row r="24" spans="1:18" x14ac:dyDescent="0.4">
      <c r="A24" s="6" t="s">
        <v>1</v>
      </c>
      <c r="B24" s="8" t="s">
        <v>24</v>
      </c>
      <c r="C24" s="110">
        <v>2970</v>
      </c>
      <c r="D24" s="111">
        <f t="shared" si="0"/>
        <v>1</v>
      </c>
      <c r="E24" s="111">
        <f t="shared" si="2"/>
        <v>1</v>
      </c>
      <c r="F24" s="111">
        <f t="shared" si="2"/>
        <v>0</v>
      </c>
      <c r="G24" s="111">
        <f t="shared" si="2"/>
        <v>0</v>
      </c>
      <c r="H24" s="111">
        <v>22.2</v>
      </c>
      <c r="I24" s="111">
        <v>52</v>
      </c>
      <c r="L24"/>
      <c r="M24"/>
      <c r="N24"/>
    </row>
    <row r="25" spans="1:18" x14ac:dyDescent="0.4">
      <c r="A25" s="6" t="s">
        <v>1</v>
      </c>
      <c r="B25" s="8" t="s">
        <v>24</v>
      </c>
      <c r="C25" s="110">
        <v>2970</v>
      </c>
      <c r="D25" s="111">
        <f t="shared" si="0"/>
        <v>1</v>
      </c>
      <c r="E25" s="111">
        <f t="shared" si="2"/>
        <v>1</v>
      </c>
      <c r="F25" s="111">
        <f t="shared" si="2"/>
        <v>0</v>
      </c>
      <c r="G25" s="111">
        <f t="shared" si="2"/>
        <v>0</v>
      </c>
      <c r="H25" s="111">
        <v>22.2</v>
      </c>
      <c r="I25" s="111">
        <v>52</v>
      </c>
    </row>
    <row r="26" spans="1:18" x14ac:dyDescent="0.4">
      <c r="A26" s="6" t="s">
        <v>1</v>
      </c>
      <c r="B26" s="8" t="s">
        <v>24</v>
      </c>
      <c r="C26" s="110">
        <v>2970</v>
      </c>
      <c r="D26" s="111">
        <f t="shared" si="0"/>
        <v>1</v>
      </c>
      <c r="E26" s="111">
        <f t="shared" si="2"/>
        <v>1</v>
      </c>
      <c r="F26" s="111">
        <f t="shared" si="2"/>
        <v>0</v>
      </c>
      <c r="G26" s="111">
        <f t="shared" si="2"/>
        <v>0</v>
      </c>
      <c r="H26" s="111">
        <v>22.2</v>
      </c>
      <c r="I26" s="111">
        <v>52</v>
      </c>
    </row>
    <row r="27" spans="1:18" x14ac:dyDescent="0.4">
      <c r="A27" s="6" t="s">
        <v>1</v>
      </c>
      <c r="B27" s="8" t="s">
        <v>24</v>
      </c>
      <c r="C27" s="110">
        <v>2970</v>
      </c>
      <c r="D27" s="111">
        <f t="shared" si="0"/>
        <v>1</v>
      </c>
      <c r="E27" s="111">
        <f t="shared" si="2"/>
        <v>1</v>
      </c>
      <c r="F27" s="111">
        <f t="shared" si="2"/>
        <v>0</v>
      </c>
      <c r="G27" s="111">
        <f t="shared" si="2"/>
        <v>0</v>
      </c>
      <c r="H27" s="111">
        <v>22.2</v>
      </c>
      <c r="I27" s="111">
        <v>52</v>
      </c>
    </row>
    <row r="28" spans="1:18" x14ac:dyDescent="0.4">
      <c r="A28" s="6" t="s">
        <v>1</v>
      </c>
      <c r="B28" s="8" t="s">
        <v>24</v>
      </c>
      <c r="C28" s="110">
        <v>2970</v>
      </c>
      <c r="D28" s="111">
        <f t="shared" si="0"/>
        <v>1</v>
      </c>
      <c r="E28" s="111">
        <f t="shared" si="2"/>
        <v>1</v>
      </c>
      <c r="F28" s="111">
        <f t="shared" si="2"/>
        <v>0</v>
      </c>
      <c r="G28" s="111">
        <f t="shared" si="2"/>
        <v>0</v>
      </c>
      <c r="H28" s="111">
        <v>22.2</v>
      </c>
      <c r="I28" s="111">
        <v>52</v>
      </c>
    </row>
    <row r="29" spans="1:18" x14ac:dyDescent="0.4">
      <c r="A29" s="6" t="s">
        <v>1</v>
      </c>
      <c r="B29" s="8" t="s">
        <v>9</v>
      </c>
      <c r="C29" s="110">
        <v>2442</v>
      </c>
      <c r="D29" s="111">
        <f t="shared" si="0"/>
        <v>1</v>
      </c>
      <c r="E29" s="111">
        <f t="shared" si="2"/>
        <v>0</v>
      </c>
      <c r="F29" s="111">
        <f t="shared" si="2"/>
        <v>0</v>
      </c>
      <c r="G29" s="111">
        <f t="shared" si="2"/>
        <v>0</v>
      </c>
      <c r="H29" s="111">
        <v>22.1</v>
      </c>
      <c r="I29" s="111">
        <v>52</v>
      </c>
    </row>
    <row r="30" spans="1:18" x14ac:dyDescent="0.4">
      <c r="A30" s="6" t="s">
        <v>1</v>
      </c>
      <c r="B30" s="8" t="s">
        <v>9</v>
      </c>
      <c r="C30" s="110">
        <v>2442</v>
      </c>
      <c r="D30" s="111">
        <f t="shared" si="0"/>
        <v>1</v>
      </c>
      <c r="E30" s="111">
        <f t="shared" si="2"/>
        <v>0</v>
      </c>
      <c r="F30" s="111">
        <f t="shared" si="2"/>
        <v>0</v>
      </c>
      <c r="G30" s="111">
        <f t="shared" si="2"/>
        <v>0</v>
      </c>
      <c r="H30" s="111">
        <v>22.1</v>
      </c>
      <c r="I30" s="111">
        <v>52</v>
      </c>
    </row>
    <row r="31" spans="1:18" x14ac:dyDescent="0.4">
      <c r="A31" s="6" t="s">
        <v>1</v>
      </c>
      <c r="B31" s="8" t="s">
        <v>9</v>
      </c>
      <c r="C31" s="110">
        <v>2442</v>
      </c>
      <c r="D31" s="111">
        <f t="shared" si="0"/>
        <v>1</v>
      </c>
      <c r="E31" s="111">
        <f t="shared" si="2"/>
        <v>0</v>
      </c>
      <c r="F31" s="111">
        <f t="shared" si="2"/>
        <v>0</v>
      </c>
      <c r="G31" s="111">
        <f t="shared" si="2"/>
        <v>0</v>
      </c>
      <c r="H31" s="111">
        <v>22.1</v>
      </c>
      <c r="I31" s="111">
        <v>52</v>
      </c>
    </row>
    <row r="32" spans="1:18" x14ac:dyDescent="0.4">
      <c r="A32" s="6" t="s">
        <v>1</v>
      </c>
      <c r="B32" s="8" t="s">
        <v>26</v>
      </c>
      <c r="C32" s="110">
        <v>3386</v>
      </c>
      <c r="D32" s="111">
        <f t="shared" si="0"/>
        <v>1</v>
      </c>
      <c r="E32" s="111">
        <f t="shared" si="2"/>
        <v>0</v>
      </c>
      <c r="F32" s="111">
        <f t="shared" si="2"/>
        <v>1</v>
      </c>
      <c r="G32" s="111">
        <f t="shared" si="2"/>
        <v>0</v>
      </c>
      <c r="H32" s="111">
        <v>21.7</v>
      </c>
      <c r="I32" s="111">
        <v>52</v>
      </c>
    </row>
    <row r="33" spans="1:9" x14ac:dyDescent="0.4">
      <c r="A33" s="6" t="s">
        <v>1</v>
      </c>
      <c r="B33" s="8" t="s">
        <v>24</v>
      </c>
      <c r="C33" s="110">
        <v>2838</v>
      </c>
      <c r="D33" s="111">
        <f t="shared" si="0"/>
        <v>1</v>
      </c>
      <c r="E33" s="111">
        <f t="shared" si="2"/>
        <v>1</v>
      </c>
      <c r="F33" s="111">
        <f t="shared" si="2"/>
        <v>0</v>
      </c>
      <c r="G33" s="111">
        <f t="shared" si="2"/>
        <v>0</v>
      </c>
      <c r="H33" s="111">
        <v>19.600000000000001</v>
      </c>
      <c r="I33" s="111">
        <v>47</v>
      </c>
    </row>
    <row r="34" spans="1:9" x14ac:dyDescent="0.4">
      <c r="A34" s="6" t="s">
        <v>1</v>
      </c>
      <c r="B34" s="8" t="s">
        <v>24</v>
      </c>
      <c r="C34" s="110">
        <v>2838</v>
      </c>
      <c r="D34" s="111">
        <f t="shared" ref="D34:D65" si="3">IF(A34=$D$1,1,0)</f>
        <v>1</v>
      </c>
      <c r="E34" s="111">
        <f t="shared" si="2"/>
        <v>1</v>
      </c>
      <c r="F34" s="111">
        <f t="shared" si="2"/>
        <v>0</v>
      </c>
      <c r="G34" s="111">
        <f t="shared" si="2"/>
        <v>0</v>
      </c>
      <c r="H34" s="111">
        <v>19.600000000000001</v>
      </c>
      <c r="I34" s="111">
        <v>47</v>
      </c>
    </row>
    <row r="35" spans="1:9" x14ac:dyDescent="0.4">
      <c r="A35" s="6" t="s">
        <v>1</v>
      </c>
      <c r="B35" s="8" t="s">
        <v>24</v>
      </c>
      <c r="C35" s="110">
        <v>2838</v>
      </c>
      <c r="D35" s="111">
        <f t="shared" si="3"/>
        <v>1</v>
      </c>
      <c r="E35" s="111">
        <f t="shared" si="2"/>
        <v>1</v>
      </c>
      <c r="F35" s="111">
        <f t="shared" si="2"/>
        <v>0</v>
      </c>
      <c r="G35" s="111">
        <f t="shared" si="2"/>
        <v>0</v>
      </c>
      <c r="H35" s="111">
        <v>19.600000000000001</v>
      </c>
      <c r="I35" s="111">
        <v>47</v>
      </c>
    </row>
    <row r="36" spans="1:9" x14ac:dyDescent="0.4">
      <c r="A36" s="6" t="s">
        <v>1</v>
      </c>
      <c r="B36" s="8" t="s">
        <v>24</v>
      </c>
      <c r="C36" s="110">
        <v>2838</v>
      </c>
      <c r="D36" s="111">
        <f t="shared" si="3"/>
        <v>1</v>
      </c>
      <c r="E36" s="111">
        <f t="shared" si="2"/>
        <v>1</v>
      </c>
      <c r="F36" s="111">
        <f t="shared" si="2"/>
        <v>0</v>
      </c>
      <c r="G36" s="111">
        <f t="shared" si="2"/>
        <v>0</v>
      </c>
      <c r="H36" s="111">
        <v>19.600000000000001</v>
      </c>
      <c r="I36" s="111">
        <v>47</v>
      </c>
    </row>
    <row r="37" spans="1:9" x14ac:dyDescent="0.4">
      <c r="A37" s="6" t="s">
        <v>1</v>
      </c>
      <c r="B37" s="8" t="s">
        <v>24</v>
      </c>
      <c r="C37" s="110">
        <v>2838</v>
      </c>
      <c r="D37" s="111">
        <f t="shared" si="3"/>
        <v>1</v>
      </c>
      <c r="E37" s="111">
        <f t="shared" si="2"/>
        <v>1</v>
      </c>
      <c r="F37" s="111">
        <f t="shared" si="2"/>
        <v>0</v>
      </c>
      <c r="G37" s="111">
        <f t="shared" si="2"/>
        <v>0</v>
      </c>
      <c r="H37" s="111">
        <v>19.600000000000001</v>
      </c>
      <c r="I37" s="111">
        <v>47</v>
      </c>
    </row>
    <row r="38" spans="1:9" x14ac:dyDescent="0.4">
      <c r="A38" s="6" t="s">
        <v>1</v>
      </c>
      <c r="B38" s="8" t="s">
        <v>24</v>
      </c>
      <c r="C38" s="110">
        <v>2838</v>
      </c>
      <c r="D38" s="111">
        <f t="shared" si="3"/>
        <v>1</v>
      </c>
      <c r="E38" s="111">
        <f t="shared" si="2"/>
        <v>1</v>
      </c>
      <c r="F38" s="111">
        <f t="shared" si="2"/>
        <v>0</v>
      </c>
      <c r="G38" s="111">
        <f t="shared" si="2"/>
        <v>0</v>
      </c>
      <c r="H38" s="111">
        <v>19.600000000000001</v>
      </c>
      <c r="I38" s="111">
        <v>47</v>
      </c>
    </row>
    <row r="39" spans="1:9" x14ac:dyDescent="0.4">
      <c r="A39" s="6" t="s">
        <v>1</v>
      </c>
      <c r="B39" s="8" t="s">
        <v>24</v>
      </c>
      <c r="C39" s="110">
        <v>2838</v>
      </c>
      <c r="D39" s="111">
        <f t="shared" si="3"/>
        <v>1</v>
      </c>
      <c r="E39" s="111">
        <f t="shared" si="2"/>
        <v>1</v>
      </c>
      <c r="F39" s="111">
        <f t="shared" si="2"/>
        <v>0</v>
      </c>
      <c r="G39" s="111">
        <f t="shared" si="2"/>
        <v>0</v>
      </c>
      <c r="H39" s="111">
        <v>19.600000000000001</v>
      </c>
      <c r="I39" s="111">
        <v>47</v>
      </c>
    </row>
    <row r="40" spans="1:9" x14ac:dyDescent="0.4">
      <c r="A40" s="6" t="s">
        <v>1</v>
      </c>
      <c r="B40" s="8" t="s">
        <v>24</v>
      </c>
      <c r="C40" s="110">
        <v>2838</v>
      </c>
      <c r="D40" s="111">
        <f t="shared" si="3"/>
        <v>1</v>
      </c>
      <c r="E40" s="111">
        <f t="shared" si="2"/>
        <v>1</v>
      </c>
      <c r="F40" s="111">
        <f t="shared" si="2"/>
        <v>0</v>
      </c>
      <c r="G40" s="111">
        <f t="shared" si="2"/>
        <v>0</v>
      </c>
      <c r="H40" s="111">
        <v>19.600000000000001</v>
      </c>
      <c r="I40" s="111">
        <v>47</v>
      </c>
    </row>
    <row r="41" spans="1:9" x14ac:dyDescent="0.4">
      <c r="A41" s="6" t="s">
        <v>1</v>
      </c>
      <c r="B41" s="8" t="s">
        <v>24</v>
      </c>
      <c r="C41" s="110">
        <v>2838</v>
      </c>
      <c r="D41" s="111">
        <f t="shared" si="3"/>
        <v>1</v>
      </c>
      <c r="E41" s="111">
        <f t="shared" si="2"/>
        <v>1</v>
      </c>
      <c r="F41" s="111">
        <f t="shared" si="2"/>
        <v>0</v>
      </c>
      <c r="G41" s="111">
        <f t="shared" si="2"/>
        <v>0</v>
      </c>
      <c r="H41" s="111">
        <v>19.600000000000001</v>
      </c>
      <c r="I41" s="111">
        <v>47</v>
      </c>
    </row>
    <row r="42" spans="1:9" x14ac:dyDescent="0.4">
      <c r="A42" s="6" t="s">
        <v>1</v>
      </c>
      <c r="B42" s="8" t="s">
        <v>19</v>
      </c>
      <c r="C42" s="110">
        <v>4173</v>
      </c>
      <c r="D42" s="111">
        <f t="shared" si="3"/>
        <v>1</v>
      </c>
      <c r="E42" s="111">
        <f t="shared" ref="E42:G61" si="4">IF($B42=E$1,1,0)</f>
        <v>0</v>
      </c>
      <c r="F42" s="111">
        <f t="shared" si="4"/>
        <v>0</v>
      </c>
      <c r="G42" s="111">
        <f t="shared" si="4"/>
        <v>1</v>
      </c>
      <c r="H42" s="111">
        <v>19.399999999999999</v>
      </c>
      <c r="I42" s="111">
        <v>47</v>
      </c>
    </row>
    <row r="43" spans="1:9" x14ac:dyDescent="0.4">
      <c r="A43" s="6" t="s">
        <v>1</v>
      </c>
      <c r="B43" s="8" t="s">
        <v>19</v>
      </c>
      <c r="C43" s="110">
        <v>4173</v>
      </c>
      <c r="D43" s="111">
        <f t="shared" si="3"/>
        <v>1</v>
      </c>
      <c r="E43" s="111">
        <f t="shared" si="4"/>
        <v>0</v>
      </c>
      <c r="F43" s="111">
        <f t="shared" si="4"/>
        <v>0</v>
      </c>
      <c r="G43" s="111">
        <f t="shared" si="4"/>
        <v>1</v>
      </c>
      <c r="H43" s="111">
        <v>19.399999999999999</v>
      </c>
      <c r="I43" s="111">
        <v>47</v>
      </c>
    </row>
    <row r="44" spans="1:9" x14ac:dyDescent="0.4">
      <c r="A44" s="6" t="s">
        <v>1</v>
      </c>
      <c r="B44" s="8" t="s">
        <v>22</v>
      </c>
      <c r="C44" s="110">
        <v>4173</v>
      </c>
      <c r="D44" s="111">
        <f t="shared" si="3"/>
        <v>1</v>
      </c>
      <c r="E44" s="111">
        <f t="shared" si="4"/>
        <v>0</v>
      </c>
      <c r="F44" s="111">
        <f t="shared" si="4"/>
        <v>0</v>
      </c>
      <c r="G44" s="111">
        <f t="shared" si="4"/>
        <v>1</v>
      </c>
      <c r="H44" s="111">
        <v>19.399999999999999</v>
      </c>
      <c r="I44" s="111">
        <v>47</v>
      </c>
    </row>
    <row r="45" spans="1:9" x14ac:dyDescent="0.4">
      <c r="A45" s="6" t="s">
        <v>1</v>
      </c>
      <c r="B45" s="8" t="s">
        <v>19</v>
      </c>
      <c r="C45" s="110">
        <v>4173</v>
      </c>
      <c r="D45" s="111">
        <f t="shared" si="3"/>
        <v>1</v>
      </c>
      <c r="E45" s="111">
        <f t="shared" si="4"/>
        <v>0</v>
      </c>
      <c r="F45" s="111">
        <f t="shared" si="4"/>
        <v>0</v>
      </c>
      <c r="G45" s="111">
        <f t="shared" si="4"/>
        <v>1</v>
      </c>
      <c r="H45" s="111">
        <v>19.399999999999999</v>
      </c>
      <c r="I45" s="111">
        <v>47</v>
      </c>
    </row>
    <row r="46" spans="1:9" x14ac:dyDescent="0.4">
      <c r="A46" s="6" t="s">
        <v>1</v>
      </c>
      <c r="B46" s="8" t="s">
        <v>19</v>
      </c>
      <c r="C46" s="110">
        <v>4173</v>
      </c>
      <c r="D46" s="111">
        <f t="shared" si="3"/>
        <v>1</v>
      </c>
      <c r="E46" s="111">
        <f t="shared" si="4"/>
        <v>0</v>
      </c>
      <c r="F46" s="111">
        <f t="shared" si="4"/>
        <v>0</v>
      </c>
      <c r="G46" s="111">
        <f t="shared" si="4"/>
        <v>1</v>
      </c>
      <c r="H46" s="111">
        <v>19.399999999999999</v>
      </c>
      <c r="I46" s="111">
        <v>47</v>
      </c>
    </row>
    <row r="47" spans="1:9" x14ac:dyDescent="0.4">
      <c r="A47" s="6" t="s">
        <v>1</v>
      </c>
      <c r="B47" s="8" t="s">
        <v>9</v>
      </c>
      <c r="C47" s="110">
        <v>2264</v>
      </c>
      <c r="D47" s="111">
        <f t="shared" si="3"/>
        <v>1</v>
      </c>
      <c r="E47" s="111">
        <f t="shared" si="4"/>
        <v>0</v>
      </c>
      <c r="F47" s="111">
        <f t="shared" si="4"/>
        <v>0</v>
      </c>
      <c r="G47" s="111">
        <f t="shared" si="4"/>
        <v>0</v>
      </c>
      <c r="H47" s="111">
        <v>18.7</v>
      </c>
      <c r="I47" s="111">
        <v>47</v>
      </c>
    </row>
    <row r="48" spans="1:9" x14ac:dyDescent="0.4">
      <c r="A48" s="6" t="s">
        <v>1</v>
      </c>
      <c r="B48" s="8" t="s">
        <v>26</v>
      </c>
      <c r="C48" s="110">
        <v>3105</v>
      </c>
      <c r="D48" s="111">
        <f t="shared" si="3"/>
        <v>1</v>
      </c>
      <c r="E48" s="111">
        <f t="shared" si="4"/>
        <v>0</v>
      </c>
      <c r="F48" s="111">
        <f t="shared" si="4"/>
        <v>1</v>
      </c>
      <c r="G48" s="111">
        <f t="shared" si="4"/>
        <v>0</v>
      </c>
      <c r="H48" s="111">
        <v>18</v>
      </c>
      <c r="I48" s="111">
        <v>47</v>
      </c>
    </row>
    <row r="49" spans="1:9" x14ac:dyDescent="0.4">
      <c r="A49" s="6" t="s">
        <v>1</v>
      </c>
      <c r="B49" s="8" t="s">
        <v>9</v>
      </c>
      <c r="C49" s="110">
        <v>1723</v>
      </c>
      <c r="D49" s="111">
        <f t="shared" si="3"/>
        <v>1</v>
      </c>
      <c r="E49" s="111">
        <f t="shared" si="4"/>
        <v>0</v>
      </c>
      <c r="F49" s="111">
        <f t="shared" si="4"/>
        <v>0</v>
      </c>
      <c r="G49" s="111">
        <f t="shared" si="4"/>
        <v>0</v>
      </c>
      <c r="H49" s="111">
        <v>16.3</v>
      </c>
      <c r="I49" s="111">
        <v>62</v>
      </c>
    </row>
    <row r="50" spans="1:9" x14ac:dyDescent="0.4">
      <c r="A50" s="6" t="s">
        <v>1</v>
      </c>
      <c r="B50" s="8" t="s">
        <v>24</v>
      </c>
      <c r="C50" s="110">
        <v>2541</v>
      </c>
      <c r="D50" s="111">
        <f t="shared" si="3"/>
        <v>1</v>
      </c>
      <c r="E50" s="111">
        <f t="shared" si="4"/>
        <v>1</v>
      </c>
      <c r="F50" s="111">
        <f t="shared" si="4"/>
        <v>0</v>
      </c>
      <c r="G50" s="111">
        <f t="shared" si="4"/>
        <v>0</v>
      </c>
      <c r="H50" s="111">
        <v>15.7</v>
      </c>
      <c r="I50" s="111">
        <v>42</v>
      </c>
    </row>
    <row r="51" spans="1:9" x14ac:dyDescent="0.4">
      <c r="A51" s="6" t="s">
        <v>1</v>
      </c>
      <c r="B51" s="8" t="s">
        <v>24</v>
      </c>
      <c r="C51" s="110">
        <v>2541</v>
      </c>
      <c r="D51" s="111">
        <f t="shared" si="3"/>
        <v>1</v>
      </c>
      <c r="E51" s="111">
        <f t="shared" si="4"/>
        <v>1</v>
      </c>
      <c r="F51" s="111">
        <f t="shared" si="4"/>
        <v>0</v>
      </c>
      <c r="G51" s="111">
        <f t="shared" si="4"/>
        <v>0</v>
      </c>
      <c r="H51" s="111">
        <v>15.7</v>
      </c>
      <c r="I51" s="111">
        <v>42</v>
      </c>
    </row>
    <row r="52" spans="1:9" x14ac:dyDescent="0.4">
      <c r="A52" s="6" t="s">
        <v>1</v>
      </c>
      <c r="B52" s="8" t="s">
        <v>24</v>
      </c>
      <c r="C52" s="110">
        <v>2541</v>
      </c>
      <c r="D52" s="111">
        <f t="shared" si="3"/>
        <v>1</v>
      </c>
      <c r="E52" s="111">
        <f t="shared" si="4"/>
        <v>1</v>
      </c>
      <c r="F52" s="111">
        <f t="shared" si="4"/>
        <v>0</v>
      </c>
      <c r="G52" s="111">
        <f t="shared" si="4"/>
        <v>0</v>
      </c>
      <c r="H52" s="111">
        <v>15.7</v>
      </c>
      <c r="I52" s="111">
        <v>42</v>
      </c>
    </row>
    <row r="53" spans="1:9" x14ac:dyDescent="0.4">
      <c r="A53" s="6" t="s">
        <v>1</v>
      </c>
      <c r="B53" s="8" t="s">
        <v>24</v>
      </c>
      <c r="C53" s="110">
        <v>2541</v>
      </c>
      <c r="D53" s="111">
        <f t="shared" si="3"/>
        <v>1</v>
      </c>
      <c r="E53" s="111">
        <f t="shared" si="4"/>
        <v>1</v>
      </c>
      <c r="F53" s="111">
        <f t="shared" si="4"/>
        <v>0</v>
      </c>
      <c r="G53" s="111">
        <f t="shared" si="4"/>
        <v>0</v>
      </c>
      <c r="H53" s="111">
        <v>15.7</v>
      </c>
      <c r="I53" s="111">
        <v>42</v>
      </c>
    </row>
    <row r="54" spans="1:9" x14ac:dyDescent="0.4">
      <c r="A54" s="6" t="s">
        <v>1</v>
      </c>
      <c r="B54" s="8" t="s">
        <v>24</v>
      </c>
      <c r="C54" s="110">
        <v>2541</v>
      </c>
      <c r="D54" s="111">
        <f t="shared" si="3"/>
        <v>1</v>
      </c>
      <c r="E54" s="111">
        <f t="shared" si="4"/>
        <v>1</v>
      </c>
      <c r="F54" s="111">
        <f t="shared" si="4"/>
        <v>0</v>
      </c>
      <c r="G54" s="111">
        <f t="shared" si="4"/>
        <v>0</v>
      </c>
      <c r="H54" s="111">
        <v>15.7</v>
      </c>
      <c r="I54" s="111">
        <v>42</v>
      </c>
    </row>
    <row r="55" spans="1:9" x14ac:dyDescent="0.4">
      <c r="A55" s="6" t="s">
        <v>1</v>
      </c>
      <c r="B55" s="8" t="s">
        <v>24</v>
      </c>
      <c r="C55" s="110">
        <v>2541</v>
      </c>
      <c r="D55" s="111">
        <f t="shared" si="3"/>
        <v>1</v>
      </c>
      <c r="E55" s="111">
        <f t="shared" si="4"/>
        <v>1</v>
      </c>
      <c r="F55" s="111">
        <f t="shared" si="4"/>
        <v>0</v>
      </c>
      <c r="G55" s="111">
        <f t="shared" si="4"/>
        <v>0</v>
      </c>
      <c r="H55" s="111">
        <v>15.7</v>
      </c>
      <c r="I55" s="111">
        <v>42</v>
      </c>
    </row>
    <row r="56" spans="1:9" x14ac:dyDescent="0.4">
      <c r="A56" s="6" t="s">
        <v>1</v>
      </c>
      <c r="B56" s="8" t="s">
        <v>24</v>
      </c>
      <c r="C56" s="110">
        <v>2541</v>
      </c>
      <c r="D56" s="111">
        <f t="shared" si="3"/>
        <v>1</v>
      </c>
      <c r="E56" s="111">
        <f t="shared" si="4"/>
        <v>1</v>
      </c>
      <c r="F56" s="111">
        <f t="shared" si="4"/>
        <v>0</v>
      </c>
      <c r="G56" s="111">
        <f t="shared" si="4"/>
        <v>0</v>
      </c>
      <c r="H56" s="111">
        <v>15.7</v>
      </c>
      <c r="I56" s="111">
        <v>42</v>
      </c>
    </row>
    <row r="57" spans="1:9" x14ac:dyDescent="0.4">
      <c r="A57" s="6" t="s">
        <v>1</v>
      </c>
      <c r="B57" s="8" t="s">
        <v>24</v>
      </c>
      <c r="C57" s="110">
        <v>2541</v>
      </c>
      <c r="D57" s="111">
        <f t="shared" si="3"/>
        <v>1</v>
      </c>
      <c r="E57" s="111">
        <f t="shared" si="4"/>
        <v>1</v>
      </c>
      <c r="F57" s="111">
        <f t="shared" si="4"/>
        <v>0</v>
      </c>
      <c r="G57" s="111">
        <f t="shared" si="4"/>
        <v>0</v>
      </c>
      <c r="H57" s="111">
        <v>15.7</v>
      </c>
      <c r="I57" s="111">
        <v>42</v>
      </c>
    </row>
    <row r="58" spans="1:9" x14ac:dyDescent="0.4">
      <c r="A58" s="6" t="s">
        <v>0</v>
      </c>
      <c r="B58" s="8" t="s">
        <v>9</v>
      </c>
      <c r="C58" s="110">
        <v>1375</v>
      </c>
      <c r="D58" s="111">
        <f t="shared" si="3"/>
        <v>0</v>
      </c>
      <c r="E58" s="111">
        <f t="shared" si="4"/>
        <v>0</v>
      </c>
      <c r="F58" s="111">
        <f t="shared" si="4"/>
        <v>0</v>
      </c>
      <c r="G58" s="111">
        <f t="shared" si="4"/>
        <v>0</v>
      </c>
      <c r="H58" s="111">
        <v>15.7</v>
      </c>
      <c r="I58" s="111">
        <v>57</v>
      </c>
    </row>
    <row r="59" spans="1:9" x14ac:dyDescent="0.4">
      <c r="A59" s="6" t="s">
        <v>1</v>
      </c>
      <c r="B59" s="8" t="s">
        <v>19</v>
      </c>
      <c r="C59" s="110">
        <v>3746</v>
      </c>
      <c r="D59" s="111">
        <f t="shared" si="3"/>
        <v>1</v>
      </c>
      <c r="E59" s="111">
        <f t="shared" si="4"/>
        <v>0</v>
      </c>
      <c r="F59" s="111">
        <f t="shared" si="4"/>
        <v>0</v>
      </c>
      <c r="G59" s="111">
        <f t="shared" si="4"/>
        <v>1</v>
      </c>
      <c r="H59" s="111">
        <v>15.6</v>
      </c>
      <c r="I59" s="111">
        <v>42</v>
      </c>
    </row>
    <row r="60" spans="1:9" x14ac:dyDescent="0.4">
      <c r="A60" s="6" t="s">
        <v>1</v>
      </c>
      <c r="B60" s="8" t="s">
        <v>19</v>
      </c>
      <c r="C60" s="110">
        <v>3746</v>
      </c>
      <c r="D60" s="111">
        <f t="shared" si="3"/>
        <v>1</v>
      </c>
      <c r="E60" s="111">
        <f t="shared" si="4"/>
        <v>0</v>
      </c>
      <c r="F60" s="111">
        <f t="shared" si="4"/>
        <v>0</v>
      </c>
      <c r="G60" s="111">
        <f t="shared" si="4"/>
        <v>1</v>
      </c>
      <c r="H60" s="111">
        <v>15.6</v>
      </c>
      <c r="I60" s="111">
        <v>42</v>
      </c>
    </row>
    <row r="61" spans="1:9" x14ac:dyDescent="0.4">
      <c r="A61" s="6" t="s">
        <v>1</v>
      </c>
      <c r="B61" s="8" t="s">
        <v>19</v>
      </c>
      <c r="C61" s="110">
        <v>3746</v>
      </c>
      <c r="D61" s="111">
        <f t="shared" si="3"/>
        <v>1</v>
      </c>
      <c r="E61" s="111">
        <f t="shared" si="4"/>
        <v>0</v>
      </c>
      <c r="F61" s="111">
        <f t="shared" si="4"/>
        <v>0</v>
      </c>
      <c r="G61" s="111">
        <f t="shared" si="4"/>
        <v>1</v>
      </c>
      <c r="H61" s="111">
        <v>15.6</v>
      </c>
      <c r="I61" s="111">
        <v>42</v>
      </c>
    </row>
    <row r="62" spans="1:9" x14ac:dyDescent="0.4">
      <c r="A62" s="6" t="s">
        <v>1</v>
      </c>
      <c r="B62" s="8" t="s">
        <v>19</v>
      </c>
      <c r="C62" s="110">
        <v>3746</v>
      </c>
      <c r="D62" s="111">
        <f t="shared" si="3"/>
        <v>1</v>
      </c>
      <c r="E62" s="111">
        <f t="shared" ref="E62:G81" si="5">IF($B62=E$1,1,0)</f>
        <v>0</v>
      </c>
      <c r="F62" s="111">
        <f t="shared" si="5"/>
        <v>0</v>
      </c>
      <c r="G62" s="111">
        <f t="shared" si="5"/>
        <v>1</v>
      </c>
      <c r="H62" s="111">
        <v>15.6</v>
      </c>
      <c r="I62" s="111">
        <v>42</v>
      </c>
    </row>
    <row r="63" spans="1:9" x14ac:dyDescent="0.4">
      <c r="A63" s="6" t="s">
        <v>1</v>
      </c>
      <c r="B63" s="8" t="s">
        <v>19</v>
      </c>
      <c r="C63" s="110">
        <v>3746</v>
      </c>
      <c r="D63" s="111">
        <f t="shared" si="3"/>
        <v>1</v>
      </c>
      <c r="E63" s="111">
        <f t="shared" si="5"/>
        <v>0</v>
      </c>
      <c r="F63" s="111">
        <f t="shared" si="5"/>
        <v>0</v>
      </c>
      <c r="G63" s="111">
        <f t="shared" si="5"/>
        <v>1</v>
      </c>
      <c r="H63" s="111">
        <v>15.6</v>
      </c>
      <c r="I63" s="111">
        <v>42</v>
      </c>
    </row>
    <row r="64" spans="1:9" x14ac:dyDescent="0.4">
      <c r="A64" s="6" t="s">
        <v>1</v>
      </c>
      <c r="B64" s="8" t="s">
        <v>19</v>
      </c>
      <c r="C64" s="110">
        <v>3746</v>
      </c>
      <c r="D64" s="111">
        <f t="shared" si="3"/>
        <v>1</v>
      </c>
      <c r="E64" s="111">
        <f t="shared" si="5"/>
        <v>0</v>
      </c>
      <c r="F64" s="111">
        <f t="shared" si="5"/>
        <v>0</v>
      </c>
      <c r="G64" s="111">
        <f t="shared" si="5"/>
        <v>1</v>
      </c>
      <c r="H64" s="111">
        <v>15.6</v>
      </c>
      <c r="I64" s="111">
        <v>42</v>
      </c>
    </row>
    <row r="65" spans="1:9" x14ac:dyDescent="0.4">
      <c r="A65" s="6" t="s">
        <v>1</v>
      </c>
      <c r="B65" s="8" t="s">
        <v>19</v>
      </c>
      <c r="C65" s="110">
        <v>3746</v>
      </c>
      <c r="D65" s="111">
        <f t="shared" si="3"/>
        <v>1</v>
      </c>
      <c r="E65" s="111">
        <f t="shared" si="5"/>
        <v>0</v>
      </c>
      <c r="F65" s="111">
        <f t="shared" si="5"/>
        <v>0</v>
      </c>
      <c r="G65" s="111">
        <f t="shared" si="5"/>
        <v>1</v>
      </c>
      <c r="H65" s="111">
        <v>15.6</v>
      </c>
      <c r="I65" s="111">
        <v>42</v>
      </c>
    </row>
    <row r="66" spans="1:9" x14ac:dyDescent="0.4">
      <c r="A66" s="6" t="s">
        <v>0</v>
      </c>
      <c r="B66" s="8" t="s">
        <v>24</v>
      </c>
      <c r="C66" s="110">
        <v>1667</v>
      </c>
      <c r="D66" s="111">
        <f t="shared" ref="D66:D97" si="6">IF(A66=$D$1,1,0)</f>
        <v>0</v>
      </c>
      <c r="E66" s="111">
        <f t="shared" si="5"/>
        <v>1</v>
      </c>
      <c r="F66" s="111">
        <f t="shared" si="5"/>
        <v>0</v>
      </c>
      <c r="G66" s="111">
        <f t="shared" si="5"/>
        <v>0</v>
      </c>
      <c r="H66" s="111">
        <v>15.5</v>
      </c>
      <c r="I66" s="111">
        <v>57</v>
      </c>
    </row>
    <row r="67" spans="1:9" x14ac:dyDescent="0.4">
      <c r="A67" s="6" t="s">
        <v>0</v>
      </c>
      <c r="B67" s="8" t="s">
        <v>24</v>
      </c>
      <c r="C67" s="110">
        <v>1667</v>
      </c>
      <c r="D67" s="111">
        <f t="shared" si="6"/>
        <v>0</v>
      </c>
      <c r="E67" s="111">
        <f t="shared" si="5"/>
        <v>1</v>
      </c>
      <c r="F67" s="111">
        <f t="shared" si="5"/>
        <v>0</v>
      </c>
      <c r="G67" s="111">
        <f t="shared" si="5"/>
        <v>0</v>
      </c>
      <c r="H67" s="111">
        <v>15.5</v>
      </c>
      <c r="I67" s="111">
        <v>57</v>
      </c>
    </row>
    <row r="68" spans="1:9" x14ac:dyDescent="0.4">
      <c r="A68" s="6" t="s">
        <v>0</v>
      </c>
      <c r="B68" s="8" t="s">
        <v>26</v>
      </c>
      <c r="C68" s="110">
        <v>2370</v>
      </c>
      <c r="D68" s="111">
        <f t="shared" si="6"/>
        <v>0</v>
      </c>
      <c r="E68" s="111">
        <f t="shared" si="5"/>
        <v>0</v>
      </c>
      <c r="F68" s="111">
        <f t="shared" si="5"/>
        <v>1</v>
      </c>
      <c r="G68" s="111">
        <f t="shared" si="5"/>
        <v>0</v>
      </c>
      <c r="H68" s="111">
        <v>14.8</v>
      </c>
      <c r="I68" s="111">
        <v>52</v>
      </c>
    </row>
    <row r="69" spans="1:9" x14ac:dyDescent="0.4">
      <c r="A69" s="6" t="s">
        <v>1</v>
      </c>
      <c r="B69" s="8" t="s">
        <v>26</v>
      </c>
      <c r="C69" s="110">
        <v>2798</v>
      </c>
      <c r="D69" s="111">
        <f t="shared" si="6"/>
        <v>1</v>
      </c>
      <c r="E69" s="111">
        <f t="shared" si="5"/>
        <v>0</v>
      </c>
      <c r="F69" s="111">
        <f t="shared" si="5"/>
        <v>1</v>
      </c>
      <c r="G69" s="111">
        <f t="shared" si="5"/>
        <v>0</v>
      </c>
      <c r="H69" s="111">
        <v>14.5</v>
      </c>
      <c r="I69" s="111">
        <v>42</v>
      </c>
    </row>
    <row r="70" spans="1:9" x14ac:dyDescent="0.4">
      <c r="A70" s="6" t="s">
        <v>0</v>
      </c>
      <c r="B70" s="8" t="s">
        <v>9</v>
      </c>
      <c r="C70" s="110">
        <v>1385</v>
      </c>
      <c r="D70" s="111">
        <f t="shared" si="6"/>
        <v>0</v>
      </c>
      <c r="E70" s="111">
        <f t="shared" si="5"/>
        <v>0</v>
      </c>
      <c r="F70" s="111">
        <f t="shared" si="5"/>
        <v>0</v>
      </c>
      <c r="G70" s="111">
        <f t="shared" si="5"/>
        <v>0</v>
      </c>
      <c r="H70" s="111">
        <v>14.4</v>
      </c>
      <c r="I70" s="111">
        <v>52</v>
      </c>
    </row>
    <row r="71" spans="1:9" x14ac:dyDescent="0.4">
      <c r="A71" s="6" t="s">
        <v>1</v>
      </c>
      <c r="B71" s="8" t="s">
        <v>24</v>
      </c>
      <c r="C71" s="110">
        <v>2009</v>
      </c>
      <c r="D71" s="111">
        <f t="shared" si="6"/>
        <v>1</v>
      </c>
      <c r="E71" s="111">
        <f t="shared" si="5"/>
        <v>1</v>
      </c>
      <c r="F71" s="111">
        <f t="shared" si="5"/>
        <v>0</v>
      </c>
      <c r="G71" s="111">
        <f t="shared" si="5"/>
        <v>0</v>
      </c>
      <c r="H71" s="111">
        <v>14.3</v>
      </c>
      <c r="I71" s="111">
        <v>62</v>
      </c>
    </row>
    <row r="72" spans="1:9" x14ac:dyDescent="0.4">
      <c r="A72" s="6" t="s">
        <v>1</v>
      </c>
      <c r="B72" s="8" t="s">
        <v>24</v>
      </c>
      <c r="C72" s="110">
        <v>2009</v>
      </c>
      <c r="D72" s="111">
        <f t="shared" si="6"/>
        <v>1</v>
      </c>
      <c r="E72" s="111">
        <f t="shared" si="5"/>
        <v>1</v>
      </c>
      <c r="F72" s="111">
        <f t="shared" si="5"/>
        <v>0</v>
      </c>
      <c r="G72" s="111">
        <f t="shared" si="5"/>
        <v>0</v>
      </c>
      <c r="H72" s="111">
        <v>14.3</v>
      </c>
      <c r="I72" s="111">
        <v>62</v>
      </c>
    </row>
    <row r="73" spans="1:9" x14ac:dyDescent="0.4">
      <c r="A73" s="6" t="s">
        <v>0</v>
      </c>
      <c r="B73" s="8" t="s">
        <v>24</v>
      </c>
      <c r="C73" s="110">
        <v>1693</v>
      </c>
      <c r="D73" s="111">
        <f t="shared" si="6"/>
        <v>0</v>
      </c>
      <c r="E73" s="111">
        <f t="shared" si="5"/>
        <v>1</v>
      </c>
      <c r="F73" s="111">
        <f t="shared" si="5"/>
        <v>0</v>
      </c>
      <c r="G73" s="111">
        <f t="shared" si="5"/>
        <v>0</v>
      </c>
      <c r="H73" s="111">
        <v>13.9</v>
      </c>
      <c r="I73" s="111">
        <v>52</v>
      </c>
    </row>
    <row r="74" spans="1:9" x14ac:dyDescent="0.4">
      <c r="A74" s="6" t="s">
        <v>0</v>
      </c>
      <c r="B74" s="8" t="s">
        <v>24</v>
      </c>
      <c r="C74" s="110">
        <v>1693</v>
      </c>
      <c r="D74" s="111">
        <f t="shared" si="6"/>
        <v>0</v>
      </c>
      <c r="E74" s="111">
        <f t="shared" si="5"/>
        <v>1</v>
      </c>
      <c r="F74" s="111">
        <f t="shared" si="5"/>
        <v>0</v>
      </c>
      <c r="G74" s="111">
        <f t="shared" si="5"/>
        <v>0</v>
      </c>
      <c r="H74" s="111">
        <v>13.9</v>
      </c>
      <c r="I74" s="111">
        <v>52</v>
      </c>
    </row>
    <row r="75" spans="1:9" x14ac:dyDescent="0.4">
      <c r="A75" s="6" t="s">
        <v>0</v>
      </c>
      <c r="B75" s="8" t="s">
        <v>24</v>
      </c>
      <c r="C75" s="110">
        <v>1693</v>
      </c>
      <c r="D75" s="111">
        <f t="shared" si="6"/>
        <v>0</v>
      </c>
      <c r="E75" s="111">
        <f t="shared" si="5"/>
        <v>1</v>
      </c>
      <c r="F75" s="111">
        <f t="shared" si="5"/>
        <v>0</v>
      </c>
      <c r="G75" s="111">
        <f t="shared" si="5"/>
        <v>0</v>
      </c>
      <c r="H75" s="111">
        <v>13.9</v>
      </c>
      <c r="I75" s="111">
        <v>52</v>
      </c>
    </row>
    <row r="76" spans="1:9" x14ac:dyDescent="0.4">
      <c r="A76" s="6" t="s">
        <v>0</v>
      </c>
      <c r="B76" s="8" t="s">
        <v>24</v>
      </c>
      <c r="C76" s="110">
        <v>1693</v>
      </c>
      <c r="D76" s="111">
        <f t="shared" si="6"/>
        <v>0</v>
      </c>
      <c r="E76" s="111">
        <f t="shared" si="5"/>
        <v>1</v>
      </c>
      <c r="F76" s="111">
        <f t="shared" si="5"/>
        <v>0</v>
      </c>
      <c r="G76" s="111">
        <f t="shared" si="5"/>
        <v>0</v>
      </c>
      <c r="H76" s="111">
        <v>13.9</v>
      </c>
      <c r="I76" s="111">
        <v>52</v>
      </c>
    </row>
    <row r="77" spans="1:9" x14ac:dyDescent="0.4">
      <c r="A77" s="6" t="s">
        <v>0</v>
      </c>
      <c r="B77" s="8" t="s">
        <v>26</v>
      </c>
      <c r="C77" s="110">
        <v>2323</v>
      </c>
      <c r="D77" s="111">
        <f t="shared" si="6"/>
        <v>0</v>
      </c>
      <c r="E77" s="111">
        <f t="shared" si="5"/>
        <v>0</v>
      </c>
      <c r="F77" s="111">
        <f t="shared" si="5"/>
        <v>1</v>
      </c>
      <c r="G77" s="111">
        <f t="shared" si="5"/>
        <v>0</v>
      </c>
      <c r="H77" s="111">
        <v>13.3</v>
      </c>
      <c r="I77" s="111">
        <v>47</v>
      </c>
    </row>
    <row r="78" spans="1:9" x14ac:dyDescent="0.4">
      <c r="A78" s="6" t="s">
        <v>0</v>
      </c>
      <c r="B78" s="8" t="s">
        <v>24</v>
      </c>
      <c r="C78" s="110">
        <v>1681</v>
      </c>
      <c r="D78" s="111">
        <f t="shared" si="6"/>
        <v>0</v>
      </c>
      <c r="E78" s="111">
        <f t="shared" si="5"/>
        <v>1</v>
      </c>
      <c r="F78" s="111">
        <f t="shared" si="5"/>
        <v>0</v>
      </c>
      <c r="G78" s="111">
        <f t="shared" si="5"/>
        <v>0</v>
      </c>
      <c r="H78" s="111">
        <v>12.7</v>
      </c>
      <c r="I78" s="111">
        <v>47</v>
      </c>
    </row>
    <row r="79" spans="1:9" x14ac:dyDescent="0.4">
      <c r="A79" s="6" t="s">
        <v>0</v>
      </c>
      <c r="B79" s="8" t="s">
        <v>24</v>
      </c>
      <c r="C79" s="110">
        <v>1681</v>
      </c>
      <c r="D79" s="111">
        <f t="shared" si="6"/>
        <v>0</v>
      </c>
      <c r="E79" s="111">
        <f t="shared" si="5"/>
        <v>1</v>
      </c>
      <c r="F79" s="111">
        <f t="shared" si="5"/>
        <v>0</v>
      </c>
      <c r="G79" s="111">
        <f t="shared" si="5"/>
        <v>0</v>
      </c>
      <c r="H79" s="111">
        <v>12.7</v>
      </c>
      <c r="I79" s="111">
        <v>47</v>
      </c>
    </row>
    <row r="80" spans="1:9" x14ac:dyDescent="0.4">
      <c r="A80" s="6" t="s">
        <v>0</v>
      </c>
      <c r="B80" s="8" t="s">
        <v>24</v>
      </c>
      <c r="C80" s="110">
        <v>1681</v>
      </c>
      <c r="D80" s="111">
        <f t="shared" si="6"/>
        <v>0</v>
      </c>
      <c r="E80" s="111">
        <f t="shared" si="5"/>
        <v>1</v>
      </c>
      <c r="F80" s="111">
        <f t="shared" si="5"/>
        <v>0</v>
      </c>
      <c r="G80" s="111">
        <f t="shared" si="5"/>
        <v>0</v>
      </c>
      <c r="H80" s="111">
        <v>12.7</v>
      </c>
      <c r="I80" s="111">
        <v>47</v>
      </c>
    </row>
    <row r="81" spans="1:9" x14ac:dyDescent="0.4">
      <c r="A81" s="6" t="s">
        <v>1</v>
      </c>
      <c r="B81" s="8" t="s">
        <v>24</v>
      </c>
      <c r="C81" s="110">
        <v>2319</v>
      </c>
      <c r="D81" s="111">
        <f t="shared" si="6"/>
        <v>1</v>
      </c>
      <c r="E81" s="111">
        <f t="shared" si="5"/>
        <v>1</v>
      </c>
      <c r="F81" s="111">
        <f t="shared" si="5"/>
        <v>0</v>
      </c>
      <c r="G81" s="111">
        <f t="shared" si="5"/>
        <v>0</v>
      </c>
      <c r="H81" s="111">
        <v>12.7</v>
      </c>
      <c r="I81" s="111">
        <v>37</v>
      </c>
    </row>
    <row r="82" spans="1:9" x14ac:dyDescent="0.4">
      <c r="A82" s="6" t="s">
        <v>1</v>
      </c>
      <c r="B82" s="8" t="s">
        <v>24</v>
      </c>
      <c r="C82" s="110">
        <v>2319</v>
      </c>
      <c r="D82" s="111">
        <f t="shared" si="6"/>
        <v>1</v>
      </c>
      <c r="E82" s="111">
        <f t="shared" ref="E82:G101" si="7">IF($B82=E$1,1,0)</f>
        <v>1</v>
      </c>
      <c r="F82" s="111">
        <f t="shared" si="7"/>
        <v>0</v>
      </c>
      <c r="G82" s="111">
        <f t="shared" si="7"/>
        <v>0</v>
      </c>
      <c r="H82" s="111">
        <v>12.7</v>
      </c>
      <c r="I82" s="111">
        <v>37</v>
      </c>
    </row>
    <row r="83" spans="1:9" x14ac:dyDescent="0.4">
      <c r="A83" s="6" t="s">
        <v>1</v>
      </c>
      <c r="B83" s="8" t="s">
        <v>24</v>
      </c>
      <c r="C83" s="110">
        <v>2319</v>
      </c>
      <c r="D83" s="111">
        <f t="shared" si="6"/>
        <v>1</v>
      </c>
      <c r="E83" s="111">
        <f t="shared" si="7"/>
        <v>1</v>
      </c>
      <c r="F83" s="111">
        <f t="shared" si="7"/>
        <v>0</v>
      </c>
      <c r="G83" s="111">
        <f t="shared" si="7"/>
        <v>0</v>
      </c>
      <c r="H83" s="111">
        <v>12.7</v>
      </c>
      <c r="I83" s="111">
        <v>37</v>
      </c>
    </row>
    <row r="84" spans="1:9" x14ac:dyDescent="0.4">
      <c r="A84" s="6" t="s">
        <v>1</v>
      </c>
      <c r="B84" s="8" t="s">
        <v>24</v>
      </c>
      <c r="C84" s="110">
        <v>2319</v>
      </c>
      <c r="D84" s="111">
        <f t="shared" si="6"/>
        <v>1</v>
      </c>
      <c r="E84" s="111">
        <f t="shared" si="7"/>
        <v>1</v>
      </c>
      <c r="F84" s="111">
        <f t="shared" si="7"/>
        <v>0</v>
      </c>
      <c r="G84" s="111">
        <f t="shared" si="7"/>
        <v>0</v>
      </c>
      <c r="H84" s="111">
        <v>12.7</v>
      </c>
      <c r="I84" s="111">
        <v>37</v>
      </c>
    </row>
    <row r="85" spans="1:9" x14ac:dyDescent="0.4">
      <c r="A85" s="6" t="s">
        <v>1</v>
      </c>
      <c r="B85" s="8" t="s">
        <v>24</v>
      </c>
      <c r="C85" s="110">
        <v>2319</v>
      </c>
      <c r="D85" s="111">
        <f t="shared" si="6"/>
        <v>1</v>
      </c>
      <c r="E85" s="111">
        <f t="shared" si="7"/>
        <v>1</v>
      </c>
      <c r="F85" s="111">
        <f t="shared" si="7"/>
        <v>0</v>
      </c>
      <c r="G85" s="111">
        <f t="shared" si="7"/>
        <v>0</v>
      </c>
      <c r="H85" s="111">
        <v>12.7</v>
      </c>
      <c r="I85" s="111">
        <v>37</v>
      </c>
    </row>
    <row r="86" spans="1:9" x14ac:dyDescent="0.4">
      <c r="A86" s="6" t="s">
        <v>1</v>
      </c>
      <c r="B86" s="8" t="s">
        <v>24</v>
      </c>
      <c r="C86" s="110">
        <v>2319</v>
      </c>
      <c r="D86" s="111">
        <f t="shared" si="6"/>
        <v>1</v>
      </c>
      <c r="E86" s="111">
        <f t="shared" si="7"/>
        <v>1</v>
      </c>
      <c r="F86" s="111">
        <f t="shared" si="7"/>
        <v>0</v>
      </c>
      <c r="G86" s="111">
        <f t="shared" si="7"/>
        <v>0</v>
      </c>
      <c r="H86" s="111">
        <v>12.7</v>
      </c>
      <c r="I86" s="111">
        <v>37</v>
      </c>
    </row>
    <row r="87" spans="1:9" x14ac:dyDescent="0.4">
      <c r="A87" s="6" t="s">
        <v>1</v>
      </c>
      <c r="B87" s="8" t="s">
        <v>24</v>
      </c>
      <c r="C87" s="110">
        <v>2319</v>
      </c>
      <c r="D87" s="111">
        <f t="shared" si="6"/>
        <v>1</v>
      </c>
      <c r="E87" s="111">
        <f t="shared" si="7"/>
        <v>1</v>
      </c>
      <c r="F87" s="111">
        <f t="shared" si="7"/>
        <v>0</v>
      </c>
      <c r="G87" s="111">
        <f t="shared" si="7"/>
        <v>0</v>
      </c>
      <c r="H87" s="111">
        <v>12.7</v>
      </c>
      <c r="I87" s="111">
        <v>37</v>
      </c>
    </row>
    <row r="88" spans="1:9" x14ac:dyDescent="0.4">
      <c r="A88" s="6" t="s">
        <v>1</v>
      </c>
      <c r="B88" s="8" t="s">
        <v>24</v>
      </c>
      <c r="C88" s="110">
        <v>2319</v>
      </c>
      <c r="D88" s="111">
        <f t="shared" si="6"/>
        <v>1</v>
      </c>
      <c r="E88" s="111">
        <f t="shared" si="7"/>
        <v>1</v>
      </c>
      <c r="F88" s="111">
        <f t="shared" si="7"/>
        <v>0</v>
      </c>
      <c r="G88" s="111">
        <f t="shared" si="7"/>
        <v>0</v>
      </c>
      <c r="H88" s="111">
        <v>12.7</v>
      </c>
      <c r="I88" s="111">
        <v>37</v>
      </c>
    </row>
    <row r="89" spans="1:9" x14ac:dyDescent="0.4">
      <c r="A89" s="6" t="s">
        <v>1</v>
      </c>
      <c r="B89" s="8" t="s">
        <v>24</v>
      </c>
      <c r="C89" s="110">
        <v>2319</v>
      </c>
      <c r="D89" s="111">
        <f t="shared" si="6"/>
        <v>1</v>
      </c>
      <c r="E89" s="111">
        <f t="shared" si="7"/>
        <v>1</v>
      </c>
      <c r="F89" s="111">
        <f t="shared" si="7"/>
        <v>0</v>
      </c>
      <c r="G89" s="111">
        <f t="shared" si="7"/>
        <v>0</v>
      </c>
      <c r="H89" s="111">
        <v>12.7</v>
      </c>
      <c r="I89" s="111">
        <v>37</v>
      </c>
    </row>
    <row r="90" spans="1:9" x14ac:dyDescent="0.4">
      <c r="A90" s="6" t="s">
        <v>1</v>
      </c>
      <c r="B90" s="8" t="s">
        <v>26</v>
      </c>
      <c r="C90" s="110">
        <v>2562</v>
      </c>
      <c r="D90" s="111">
        <f t="shared" si="6"/>
        <v>1</v>
      </c>
      <c r="E90" s="111">
        <f t="shared" si="7"/>
        <v>0</v>
      </c>
      <c r="F90" s="111">
        <f t="shared" si="7"/>
        <v>1</v>
      </c>
      <c r="G90" s="111">
        <f t="shared" si="7"/>
        <v>0</v>
      </c>
      <c r="H90" s="111">
        <v>11.9</v>
      </c>
      <c r="I90" s="111">
        <v>37</v>
      </c>
    </row>
    <row r="91" spans="1:9" x14ac:dyDescent="0.4">
      <c r="A91" s="6" t="s">
        <v>1</v>
      </c>
      <c r="B91" s="8" t="s">
        <v>20</v>
      </c>
      <c r="C91" s="110">
        <v>3267</v>
      </c>
      <c r="D91" s="111">
        <f t="shared" si="6"/>
        <v>1</v>
      </c>
      <c r="E91" s="111">
        <f t="shared" si="7"/>
        <v>0</v>
      </c>
      <c r="F91" s="111">
        <f t="shared" si="7"/>
        <v>0</v>
      </c>
      <c r="G91" s="111">
        <f t="shared" si="7"/>
        <v>1</v>
      </c>
      <c r="H91" s="111">
        <v>11.8</v>
      </c>
      <c r="I91" s="111">
        <v>37</v>
      </c>
    </row>
    <row r="92" spans="1:9" x14ac:dyDescent="0.4">
      <c r="A92" s="6" t="s">
        <v>1</v>
      </c>
      <c r="B92" s="8" t="s">
        <v>19</v>
      </c>
      <c r="C92" s="110">
        <v>3267</v>
      </c>
      <c r="D92" s="111">
        <f t="shared" si="6"/>
        <v>1</v>
      </c>
      <c r="E92" s="111">
        <f t="shared" si="7"/>
        <v>0</v>
      </c>
      <c r="F92" s="111">
        <f t="shared" si="7"/>
        <v>0</v>
      </c>
      <c r="G92" s="111">
        <f t="shared" si="7"/>
        <v>1</v>
      </c>
      <c r="H92" s="111">
        <v>11.8</v>
      </c>
      <c r="I92" s="111">
        <v>37</v>
      </c>
    </row>
    <row r="93" spans="1:9" x14ac:dyDescent="0.4">
      <c r="A93" s="6" t="s">
        <v>1</v>
      </c>
      <c r="B93" s="8" t="s">
        <v>19</v>
      </c>
      <c r="C93" s="110">
        <v>3267</v>
      </c>
      <c r="D93" s="111">
        <f t="shared" si="6"/>
        <v>1</v>
      </c>
      <c r="E93" s="111">
        <f t="shared" si="7"/>
        <v>0</v>
      </c>
      <c r="F93" s="111">
        <f t="shared" si="7"/>
        <v>0</v>
      </c>
      <c r="G93" s="111">
        <f t="shared" si="7"/>
        <v>1</v>
      </c>
      <c r="H93" s="111">
        <v>11.8</v>
      </c>
      <c r="I93" s="111">
        <v>37</v>
      </c>
    </row>
    <row r="94" spans="1:9" x14ac:dyDescent="0.4">
      <c r="A94" s="6" t="s">
        <v>1</v>
      </c>
      <c r="B94" s="8" t="s">
        <v>19</v>
      </c>
      <c r="C94" s="110">
        <v>3267</v>
      </c>
      <c r="D94" s="111">
        <f t="shared" si="6"/>
        <v>1</v>
      </c>
      <c r="E94" s="111">
        <f t="shared" si="7"/>
        <v>0</v>
      </c>
      <c r="F94" s="111">
        <f t="shared" si="7"/>
        <v>0</v>
      </c>
      <c r="G94" s="111">
        <f t="shared" si="7"/>
        <v>1</v>
      </c>
      <c r="H94" s="111">
        <v>11.8</v>
      </c>
      <c r="I94" s="111">
        <v>37</v>
      </c>
    </row>
    <row r="95" spans="1:9" x14ac:dyDescent="0.4">
      <c r="A95" s="6" t="s">
        <v>1</v>
      </c>
      <c r="B95" s="8" t="s">
        <v>19</v>
      </c>
      <c r="C95" s="110">
        <v>3267</v>
      </c>
      <c r="D95" s="111">
        <f t="shared" si="6"/>
        <v>1</v>
      </c>
      <c r="E95" s="111">
        <f t="shared" si="7"/>
        <v>0</v>
      </c>
      <c r="F95" s="111">
        <f t="shared" si="7"/>
        <v>0</v>
      </c>
      <c r="G95" s="111">
        <f t="shared" si="7"/>
        <v>1</v>
      </c>
      <c r="H95" s="111">
        <v>11.8</v>
      </c>
      <c r="I95" s="111">
        <v>37</v>
      </c>
    </row>
    <row r="96" spans="1:9" x14ac:dyDescent="0.4">
      <c r="A96" s="6" t="s">
        <v>1</v>
      </c>
      <c r="B96" s="8" t="s">
        <v>20</v>
      </c>
      <c r="C96" s="110">
        <v>3267</v>
      </c>
      <c r="D96" s="111">
        <f t="shared" si="6"/>
        <v>1</v>
      </c>
      <c r="E96" s="111">
        <f t="shared" si="7"/>
        <v>0</v>
      </c>
      <c r="F96" s="111">
        <f t="shared" si="7"/>
        <v>0</v>
      </c>
      <c r="G96" s="111">
        <f t="shared" si="7"/>
        <v>1</v>
      </c>
      <c r="H96" s="111">
        <v>11.8</v>
      </c>
      <c r="I96" s="111">
        <v>37</v>
      </c>
    </row>
    <row r="97" spans="1:9" x14ac:dyDescent="0.4">
      <c r="A97" s="6" t="s">
        <v>1</v>
      </c>
      <c r="B97" s="8" t="s">
        <v>19</v>
      </c>
      <c r="C97" s="110">
        <v>3267</v>
      </c>
      <c r="D97" s="111">
        <f t="shared" si="6"/>
        <v>1</v>
      </c>
      <c r="E97" s="111">
        <f t="shared" si="7"/>
        <v>0</v>
      </c>
      <c r="F97" s="111">
        <f t="shared" si="7"/>
        <v>0</v>
      </c>
      <c r="G97" s="111">
        <f t="shared" si="7"/>
        <v>1</v>
      </c>
      <c r="H97" s="111">
        <v>11.8</v>
      </c>
      <c r="I97" s="111">
        <v>37</v>
      </c>
    </row>
    <row r="98" spans="1:9" x14ac:dyDescent="0.4">
      <c r="A98" s="6" t="s">
        <v>0</v>
      </c>
      <c r="B98" s="8" t="s">
        <v>26</v>
      </c>
      <c r="C98" s="110">
        <v>2225</v>
      </c>
      <c r="D98" s="111">
        <f t="shared" ref="D98:D129" si="8">IF(A98=$D$1,1,0)</f>
        <v>0</v>
      </c>
      <c r="E98" s="111">
        <f t="shared" si="7"/>
        <v>0</v>
      </c>
      <c r="F98" s="111">
        <f t="shared" si="7"/>
        <v>1</v>
      </c>
      <c r="G98" s="111">
        <f t="shared" si="7"/>
        <v>0</v>
      </c>
      <c r="H98" s="111">
        <v>11.2</v>
      </c>
      <c r="I98" s="111">
        <v>42</v>
      </c>
    </row>
    <row r="99" spans="1:9" x14ac:dyDescent="0.4">
      <c r="A99" s="6" t="s">
        <v>0</v>
      </c>
      <c r="B99" s="8" t="s">
        <v>24</v>
      </c>
      <c r="C99" s="110">
        <v>1610</v>
      </c>
      <c r="D99" s="111">
        <f t="shared" si="8"/>
        <v>0</v>
      </c>
      <c r="E99" s="111">
        <f t="shared" si="7"/>
        <v>1</v>
      </c>
      <c r="F99" s="111">
        <f t="shared" si="7"/>
        <v>0</v>
      </c>
      <c r="G99" s="111">
        <f t="shared" si="7"/>
        <v>0</v>
      </c>
      <c r="H99" s="111">
        <v>10.8</v>
      </c>
      <c r="I99" s="111">
        <v>42</v>
      </c>
    </row>
    <row r="100" spans="1:9" x14ac:dyDescent="0.4">
      <c r="A100" s="6" t="s">
        <v>0</v>
      </c>
      <c r="B100" s="8" t="s">
        <v>24</v>
      </c>
      <c r="C100" s="110">
        <v>1610</v>
      </c>
      <c r="D100" s="111">
        <f t="shared" si="8"/>
        <v>0</v>
      </c>
      <c r="E100" s="111">
        <f t="shared" si="7"/>
        <v>1</v>
      </c>
      <c r="F100" s="111">
        <f t="shared" si="7"/>
        <v>0</v>
      </c>
      <c r="G100" s="111">
        <f t="shared" si="7"/>
        <v>0</v>
      </c>
      <c r="H100" s="111">
        <v>10.8</v>
      </c>
      <c r="I100" s="111">
        <v>42</v>
      </c>
    </row>
    <row r="101" spans="1:9" x14ac:dyDescent="0.4">
      <c r="A101" s="6" t="s">
        <v>0</v>
      </c>
      <c r="B101" s="8" t="s">
        <v>24</v>
      </c>
      <c r="C101" s="110">
        <v>1610</v>
      </c>
      <c r="D101" s="111">
        <f t="shared" si="8"/>
        <v>0</v>
      </c>
      <c r="E101" s="111">
        <f t="shared" si="7"/>
        <v>1</v>
      </c>
      <c r="F101" s="111">
        <f t="shared" si="7"/>
        <v>0</v>
      </c>
      <c r="G101" s="111">
        <f t="shared" si="7"/>
        <v>0</v>
      </c>
      <c r="H101" s="111">
        <v>10.8</v>
      </c>
      <c r="I101" s="111">
        <v>42</v>
      </c>
    </row>
    <row r="102" spans="1:9" x14ac:dyDescent="0.4">
      <c r="A102" s="6" t="s">
        <v>0</v>
      </c>
      <c r="B102" s="8" t="s">
        <v>24</v>
      </c>
      <c r="C102" s="110">
        <v>1678</v>
      </c>
      <c r="D102" s="111">
        <f t="shared" si="8"/>
        <v>0</v>
      </c>
      <c r="E102" s="111">
        <f t="shared" ref="E102:G121" si="9">IF($B102=E$1,1,0)</f>
        <v>1</v>
      </c>
      <c r="F102" s="111">
        <f t="shared" si="9"/>
        <v>0</v>
      </c>
      <c r="G102" s="111">
        <f t="shared" si="9"/>
        <v>0</v>
      </c>
      <c r="H102" s="111">
        <v>10.1</v>
      </c>
      <c r="I102" s="111">
        <v>37</v>
      </c>
    </row>
    <row r="103" spans="1:9" x14ac:dyDescent="0.4">
      <c r="A103" s="6" t="s">
        <v>0</v>
      </c>
      <c r="B103" s="8" t="s">
        <v>24</v>
      </c>
      <c r="C103" s="110">
        <v>1678</v>
      </c>
      <c r="D103" s="111">
        <f t="shared" si="8"/>
        <v>0</v>
      </c>
      <c r="E103" s="111">
        <f t="shared" si="9"/>
        <v>1</v>
      </c>
      <c r="F103" s="111">
        <f t="shared" si="9"/>
        <v>0</v>
      </c>
      <c r="G103" s="111">
        <f t="shared" si="9"/>
        <v>0</v>
      </c>
      <c r="H103" s="111">
        <v>10.1</v>
      </c>
      <c r="I103" s="111">
        <v>37</v>
      </c>
    </row>
    <row r="104" spans="1:9" x14ac:dyDescent="0.4">
      <c r="A104" s="6" t="s">
        <v>0</v>
      </c>
      <c r="B104" s="8" t="s">
        <v>26</v>
      </c>
      <c r="C104" s="110">
        <v>2117</v>
      </c>
      <c r="D104" s="111">
        <f t="shared" si="8"/>
        <v>0</v>
      </c>
      <c r="E104" s="111">
        <f t="shared" si="9"/>
        <v>0</v>
      </c>
      <c r="F104" s="111">
        <f t="shared" si="9"/>
        <v>1</v>
      </c>
      <c r="G104" s="111">
        <f t="shared" si="9"/>
        <v>0</v>
      </c>
      <c r="H104" s="111">
        <v>9.9</v>
      </c>
      <c r="I104" s="111">
        <v>37</v>
      </c>
    </row>
    <row r="105" spans="1:9" x14ac:dyDescent="0.4">
      <c r="A105" s="6" t="s">
        <v>1</v>
      </c>
      <c r="B105" s="8" t="s">
        <v>24</v>
      </c>
      <c r="C105" s="110">
        <v>2008</v>
      </c>
      <c r="D105" s="111">
        <f t="shared" si="8"/>
        <v>1</v>
      </c>
      <c r="E105" s="111">
        <f t="shared" si="9"/>
        <v>1</v>
      </c>
      <c r="F105" s="111">
        <f t="shared" si="9"/>
        <v>0</v>
      </c>
      <c r="G105" s="111">
        <f t="shared" si="9"/>
        <v>0</v>
      </c>
      <c r="H105" s="111">
        <v>9.1999999999999993</v>
      </c>
      <c r="I105" s="111">
        <v>32</v>
      </c>
    </row>
    <row r="106" spans="1:9" x14ac:dyDescent="0.4">
      <c r="A106" s="6" t="s">
        <v>1</v>
      </c>
      <c r="B106" s="8" t="s">
        <v>24</v>
      </c>
      <c r="C106" s="110">
        <v>2008</v>
      </c>
      <c r="D106" s="111">
        <f t="shared" si="8"/>
        <v>1</v>
      </c>
      <c r="E106" s="111">
        <f t="shared" si="9"/>
        <v>1</v>
      </c>
      <c r="F106" s="111">
        <f t="shared" si="9"/>
        <v>0</v>
      </c>
      <c r="G106" s="111">
        <f t="shared" si="9"/>
        <v>0</v>
      </c>
      <c r="H106" s="111">
        <v>9.1999999999999993</v>
      </c>
      <c r="I106" s="111">
        <v>32</v>
      </c>
    </row>
    <row r="107" spans="1:9" x14ac:dyDescent="0.4">
      <c r="A107" s="6" t="s">
        <v>1</v>
      </c>
      <c r="B107" s="8" t="s">
        <v>24</v>
      </c>
      <c r="C107" s="110">
        <v>2008</v>
      </c>
      <c r="D107" s="111">
        <f t="shared" si="8"/>
        <v>1</v>
      </c>
      <c r="E107" s="111">
        <f t="shared" si="9"/>
        <v>1</v>
      </c>
      <c r="F107" s="111">
        <f t="shared" si="9"/>
        <v>0</v>
      </c>
      <c r="G107" s="111">
        <f t="shared" si="9"/>
        <v>0</v>
      </c>
      <c r="H107" s="111">
        <v>9.1999999999999993</v>
      </c>
      <c r="I107" s="111">
        <v>32</v>
      </c>
    </row>
    <row r="108" spans="1:9" x14ac:dyDescent="0.4">
      <c r="A108" s="6" t="s">
        <v>1</v>
      </c>
      <c r="B108" s="8" t="s">
        <v>24</v>
      </c>
      <c r="C108" s="110">
        <v>2008</v>
      </c>
      <c r="D108" s="111">
        <f t="shared" si="8"/>
        <v>1</v>
      </c>
      <c r="E108" s="111">
        <f t="shared" si="9"/>
        <v>1</v>
      </c>
      <c r="F108" s="111">
        <f t="shared" si="9"/>
        <v>0</v>
      </c>
      <c r="G108" s="111">
        <f t="shared" si="9"/>
        <v>0</v>
      </c>
      <c r="H108" s="111">
        <v>9.1999999999999993</v>
      </c>
      <c r="I108" s="111">
        <v>32</v>
      </c>
    </row>
    <row r="109" spans="1:9" x14ac:dyDescent="0.4">
      <c r="A109" s="6" t="s">
        <v>1</v>
      </c>
      <c r="B109" s="8" t="s">
        <v>24</v>
      </c>
      <c r="C109" s="110">
        <v>2008</v>
      </c>
      <c r="D109" s="111">
        <f t="shared" si="8"/>
        <v>1</v>
      </c>
      <c r="E109" s="111">
        <f t="shared" si="9"/>
        <v>1</v>
      </c>
      <c r="F109" s="111">
        <f t="shared" si="9"/>
        <v>0</v>
      </c>
      <c r="G109" s="111">
        <f t="shared" si="9"/>
        <v>0</v>
      </c>
      <c r="H109" s="111">
        <v>9.1999999999999993</v>
      </c>
      <c r="I109" s="111">
        <v>32</v>
      </c>
    </row>
    <row r="110" spans="1:9" x14ac:dyDescent="0.4">
      <c r="A110" s="6" t="s">
        <v>1</v>
      </c>
      <c r="B110" s="8" t="s">
        <v>24</v>
      </c>
      <c r="C110" s="110">
        <v>2008</v>
      </c>
      <c r="D110" s="111">
        <f t="shared" si="8"/>
        <v>1</v>
      </c>
      <c r="E110" s="111">
        <f t="shared" si="9"/>
        <v>1</v>
      </c>
      <c r="F110" s="111">
        <f t="shared" si="9"/>
        <v>0</v>
      </c>
      <c r="G110" s="111">
        <f t="shared" si="9"/>
        <v>0</v>
      </c>
      <c r="H110" s="111">
        <v>9.1999999999999993</v>
      </c>
      <c r="I110" s="111">
        <v>32</v>
      </c>
    </row>
    <row r="111" spans="1:9" x14ac:dyDescent="0.4">
      <c r="A111" s="6" t="s">
        <v>1</v>
      </c>
      <c r="B111" s="8" t="s">
        <v>24</v>
      </c>
      <c r="C111" s="110">
        <v>2008</v>
      </c>
      <c r="D111" s="111">
        <f t="shared" si="8"/>
        <v>1</v>
      </c>
      <c r="E111" s="111">
        <f t="shared" si="9"/>
        <v>1</v>
      </c>
      <c r="F111" s="111">
        <f t="shared" si="9"/>
        <v>0</v>
      </c>
      <c r="G111" s="111">
        <f t="shared" si="9"/>
        <v>0</v>
      </c>
      <c r="H111" s="111">
        <v>9.1999999999999993</v>
      </c>
      <c r="I111" s="111">
        <v>32</v>
      </c>
    </row>
    <row r="112" spans="1:9" x14ac:dyDescent="0.4">
      <c r="A112" s="6" t="s">
        <v>1</v>
      </c>
      <c r="B112" s="8" t="s">
        <v>24</v>
      </c>
      <c r="C112" s="110">
        <v>2008</v>
      </c>
      <c r="D112" s="111">
        <f t="shared" si="8"/>
        <v>1</v>
      </c>
      <c r="E112" s="111">
        <f t="shared" si="9"/>
        <v>1</v>
      </c>
      <c r="F112" s="111">
        <f t="shared" si="9"/>
        <v>0</v>
      </c>
      <c r="G112" s="111">
        <f t="shared" si="9"/>
        <v>0</v>
      </c>
      <c r="H112" s="111">
        <v>9.1999999999999993</v>
      </c>
      <c r="I112" s="111">
        <v>32</v>
      </c>
    </row>
    <row r="113" spans="1:9" x14ac:dyDescent="0.4">
      <c r="A113" s="6" t="s">
        <v>1</v>
      </c>
      <c r="B113" s="8" t="s">
        <v>24</v>
      </c>
      <c r="C113" s="110">
        <v>2008</v>
      </c>
      <c r="D113" s="111">
        <f t="shared" si="8"/>
        <v>1</v>
      </c>
      <c r="E113" s="111">
        <f t="shared" si="9"/>
        <v>1</v>
      </c>
      <c r="F113" s="111">
        <f t="shared" si="9"/>
        <v>0</v>
      </c>
      <c r="G113" s="111">
        <f t="shared" si="9"/>
        <v>0</v>
      </c>
      <c r="H113" s="111">
        <v>9.1999999999999993</v>
      </c>
      <c r="I113" s="111">
        <v>32</v>
      </c>
    </row>
    <row r="114" spans="1:9" x14ac:dyDescent="0.4">
      <c r="A114" s="6" t="s">
        <v>1</v>
      </c>
      <c r="B114" s="8" t="s">
        <v>26</v>
      </c>
      <c r="C114" s="110">
        <v>2151</v>
      </c>
      <c r="D114" s="111">
        <f t="shared" si="8"/>
        <v>1</v>
      </c>
      <c r="E114" s="111">
        <f t="shared" si="9"/>
        <v>0</v>
      </c>
      <c r="F114" s="111">
        <f t="shared" si="9"/>
        <v>1</v>
      </c>
      <c r="G114" s="111">
        <f t="shared" si="9"/>
        <v>0</v>
      </c>
      <c r="H114" s="111">
        <v>8.6</v>
      </c>
      <c r="I114" s="111">
        <v>32</v>
      </c>
    </row>
    <row r="115" spans="1:9" x14ac:dyDescent="0.4">
      <c r="A115" s="6" t="s">
        <v>1</v>
      </c>
      <c r="B115" s="8" t="s">
        <v>26</v>
      </c>
      <c r="C115" s="110">
        <v>2151</v>
      </c>
      <c r="D115" s="111">
        <f t="shared" si="8"/>
        <v>1</v>
      </c>
      <c r="E115" s="111">
        <f t="shared" si="9"/>
        <v>0</v>
      </c>
      <c r="F115" s="111">
        <f t="shared" si="9"/>
        <v>1</v>
      </c>
      <c r="G115" s="111">
        <f t="shared" si="9"/>
        <v>0</v>
      </c>
      <c r="H115" s="111">
        <v>8.6</v>
      </c>
      <c r="I115" s="111">
        <v>32</v>
      </c>
    </row>
    <row r="116" spans="1:9" x14ac:dyDescent="0.4">
      <c r="A116" s="6" t="s">
        <v>0</v>
      </c>
      <c r="B116" s="8" t="s">
        <v>24</v>
      </c>
      <c r="C116" s="110">
        <v>1580</v>
      </c>
      <c r="D116" s="111">
        <f t="shared" si="8"/>
        <v>0</v>
      </c>
      <c r="E116" s="111">
        <f t="shared" si="9"/>
        <v>1</v>
      </c>
      <c r="F116" s="111">
        <f t="shared" si="9"/>
        <v>0</v>
      </c>
      <c r="G116" s="111">
        <f t="shared" si="9"/>
        <v>0</v>
      </c>
      <c r="H116" s="111">
        <v>8.5</v>
      </c>
      <c r="I116" s="111">
        <v>32</v>
      </c>
    </row>
    <row r="117" spans="1:9" x14ac:dyDescent="0.4">
      <c r="A117" s="6" t="s">
        <v>0</v>
      </c>
      <c r="B117" s="8" t="s">
        <v>24</v>
      </c>
      <c r="C117" s="110">
        <v>1580</v>
      </c>
      <c r="D117" s="111">
        <f t="shared" si="8"/>
        <v>0</v>
      </c>
      <c r="E117" s="111">
        <f t="shared" si="9"/>
        <v>1</v>
      </c>
      <c r="F117" s="111">
        <f t="shared" si="9"/>
        <v>0</v>
      </c>
      <c r="G117" s="111">
        <f t="shared" si="9"/>
        <v>0</v>
      </c>
      <c r="H117" s="111">
        <v>8.5</v>
      </c>
      <c r="I117" s="111">
        <v>32</v>
      </c>
    </row>
    <row r="118" spans="1:9" x14ac:dyDescent="0.4">
      <c r="A118" s="6" t="s">
        <v>0</v>
      </c>
      <c r="B118" s="8" t="s">
        <v>24</v>
      </c>
      <c r="C118" s="110">
        <v>1580</v>
      </c>
      <c r="D118" s="111">
        <f t="shared" si="8"/>
        <v>0</v>
      </c>
      <c r="E118" s="111">
        <f t="shared" si="9"/>
        <v>1</v>
      </c>
      <c r="F118" s="111">
        <f t="shared" si="9"/>
        <v>0</v>
      </c>
      <c r="G118" s="111">
        <f t="shared" si="9"/>
        <v>0</v>
      </c>
      <c r="H118" s="111">
        <v>8.5</v>
      </c>
      <c r="I118" s="111">
        <v>32</v>
      </c>
    </row>
    <row r="119" spans="1:9" x14ac:dyDescent="0.4">
      <c r="A119" s="6" t="s">
        <v>0</v>
      </c>
      <c r="B119" s="8" t="s">
        <v>26</v>
      </c>
      <c r="C119" s="110">
        <v>1978</v>
      </c>
      <c r="D119" s="111">
        <f t="shared" si="8"/>
        <v>0</v>
      </c>
      <c r="E119" s="111">
        <f t="shared" si="9"/>
        <v>0</v>
      </c>
      <c r="F119" s="111">
        <f t="shared" si="9"/>
        <v>1</v>
      </c>
      <c r="G119" s="111">
        <f t="shared" si="9"/>
        <v>0</v>
      </c>
      <c r="H119" s="111">
        <v>8.1999999999999993</v>
      </c>
      <c r="I119" s="111">
        <v>32</v>
      </c>
    </row>
    <row r="120" spans="1:9" x14ac:dyDescent="0.4">
      <c r="A120" s="6" t="s">
        <v>0</v>
      </c>
      <c r="B120" s="8" t="s">
        <v>26</v>
      </c>
      <c r="C120" s="110">
        <v>1978</v>
      </c>
      <c r="D120" s="111">
        <f t="shared" si="8"/>
        <v>0</v>
      </c>
      <c r="E120" s="111">
        <f t="shared" si="9"/>
        <v>0</v>
      </c>
      <c r="F120" s="111">
        <f t="shared" si="9"/>
        <v>1</v>
      </c>
      <c r="G120" s="111">
        <f t="shared" si="9"/>
        <v>0</v>
      </c>
      <c r="H120" s="111">
        <v>8.1999999999999993</v>
      </c>
      <c r="I120" s="111">
        <v>32</v>
      </c>
    </row>
    <row r="121" spans="1:9" x14ac:dyDescent="0.4">
      <c r="A121" s="6" t="s">
        <v>1</v>
      </c>
      <c r="B121" s="8" t="s">
        <v>19</v>
      </c>
      <c r="C121" s="110">
        <v>2651</v>
      </c>
      <c r="D121" s="111">
        <f t="shared" si="8"/>
        <v>1</v>
      </c>
      <c r="E121" s="111">
        <f t="shared" si="9"/>
        <v>0</v>
      </c>
      <c r="F121" s="111">
        <f t="shared" si="9"/>
        <v>0</v>
      </c>
      <c r="G121" s="111">
        <f t="shared" si="9"/>
        <v>1</v>
      </c>
      <c r="H121" s="111">
        <v>7.9</v>
      </c>
      <c r="I121" s="111">
        <v>32</v>
      </c>
    </row>
    <row r="122" spans="1:9" x14ac:dyDescent="0.4">
      <c r="A122" s="6" t="s">
        <v>1</v>
      </c>
      <c r="B122" s="8" t="s">
        <v>19</v>
      </c>
      <c r="C122" s="110">
        <v>2651</v>
      </c>
      <c r="D122" s="111">
        <f t="shared" si="8"/>
        <v>1</v>
      </c>
      <c r="E122" s="111">
        <f t="shared" ref="E122:G141" si="10">IF($B122=E$1,1,0)</f>
        <v>0</v>
      </c>
      <c r="F122" s="111">
        <f t="shared" si="10"/>
        <v>0</v>
      </c>
      <c r="G122" s="111">
        <f t="shared" si="10"/>
        <v>1</v>
      </c>
      <c r="H122" s="111">
        <v>7.9</v>
      </c>
      <c r="I122" s="111">
        <v>32</v>
      </c>
    </row>
    <row r="123" spans="1:9" x14ac:dyDescent="0.4">
      <c r="A123" s="6" t="s">
        <v>1</v>
      </c>
      <c r="B123" s="8" t="s">
        <v>19</v>
      </c>
      <c r="C123" s="110">
        <v>2651</v>
      </c>
      <c r="D123" s="111">
        <f t="shared" si="8"/>
        <v>1</v>
      </c>
      <c r="E123" s="111">
        <f t="shared" si="10"/>
        <v>0</v>
      </c>
      <c r="F123" s="111">
        <f t="shared" si="10"/>
        <v>0</v>
      </c>
      <c r="G123" s="111">
        <f t="shared" si="10"/>
        <v>1</v>
      </c>
      <c r="H123" s="111">
        <v>7.9</v>
      </c>
      <c r="I123" s="111">
        <v>32</v>
      </c>
    </row>
    <row r="124" spans="1:9" x14ac:dyDescent="0.4">
      <c r="A124" s="6" t="s">
        <v>1</v>
      </c>
      <c r="B124" s="8" t="s">
        <v>19</v>
      </c>
      <c r="C124" s="110">
        <v>2651</v>
      </c>
      <c r="D124" s="111">
        <f t="shared" si="8"/>
        <v>1</v>
      </c>
      <c r="E124" s="111">
        <f t="shared" si="10"/>
        <v>0</v>
      </c>
      <c r="F124" s="111">
        <f t="shared" si="10"/>
        <v>0</v>
      </c>
      <c r="G124" s="111">
        <f t="shared" si="10"/>
        <v>1</v>
      </c>
      <c r="H124" s="111">
        <v>7.9</v>
      </c>
      <c r="I124" s="111">
        <v>32</v>
      </c>
    </row>
    <row r="125" spans="1:9" x14ac:dyDescent="0.4">
      <c r="A125" s="6" t="s">
        <v>1</v>
      </c>
      <c r="B125" s="8" t="s">
        <v>22</v>
      </c>
      <c r="C125" s="110">
        <v>2651</v>
      </c>
      <c r="D125" s="111">
        <f t="shared" si="8"/>
        <v>1</v>
      </c>
      <c r="E125" s="111">
        <f t="shared" si="10"/>
        <v>0</v>
      </c>
      <c r="F125" s="111">
        <f t="shared" si="10"/>
        <v>0</v>
      </c>
      <c r="G125" s="111">
        <f t="shared" si="10"/>
        <v>1</v>
      </c>
      <c r="H125" s="111">
        <v>7.9</v>
      </c>
      <c r="I125" s="111">
        <v>32</v>
      </c>
    </row>
    <row r="126" spans="1:9" x14ac:dyDescent="0.4">
      <c r="A126" s="6" t="s">
        <v>1</v>
      </c>
      <c r="B126" s="8" t="s">
        <v>19</v>
      </c>
      <c r="C126" s="110">
        <v>2651</v>
      </c>
      <c r="D126" s="111">
        <f t="shared" si="8"/>
        <v>1</v>
      </c>
      <c r="E126" s="111">
        <f t="shared" si="10"/>
        <v>0</v>
      </c>
      <c r="F126" s="111">
        <f t="shared" si="10"/>
        <v>0</v>
      </c>
      <c r="G126" s="111">
        <f t="shared" si="10"/>
        <v>1</v>
      </c>
      <c r="H126" s="111">
        <v>7.9</v>
      </c>
      <c r="I126" s="111">
        <v>32</v>
      </c>
    </row>
    <row r="127" spans="1:9" x14ac:dyDescent="0.4">
      <c r="A127" s="6" t="s">
        <v>1</v>
      </c>
      <c r="B127" s="8" t="s">
        <v>19</v>
      </c>
      <c r="C127" s="110">
        <v>2651</v>
      </c>
      <c r="D127" s="111">
        <f t="shared" si="8"/>
        <v>1</v>
      </c>
      <c r="E127" s="111">
        <f t="shared" si="10"/>
        <v>0</v>
      </c>
      <c r="F127" s="111">
        <f t="shared" si="10"/>
        <v>0</v>
      </c>
      <c r="G127" s="111">
        <f t="shared" si="10"/>
        <v>1</v>
      </c>
      <c r="H127" s="111">
        <v>7.9</v>
      </c>
      <c r="I127" s="111">
        <v>32</v>
      </c>
    </row>
    <row r="128" spans="1:9" x14ac:dyDescent="0.4">
      <c r="A128" s="6" t="s">
        <v>1</v>
      </c>
      <c r="B128" s="8" t="s">
        <v>19</v>
      </c>
      <c r="C128" s="110">
        <v>2651</v>
      </c>
      <c r="D128" s="111">
        <f t="shared" si="8"/>
        <v>1</v>
      </c>
      <c r="E128" s="111">
        <f t="shared" si="10"/>
        <v>0</v>
      </c>
      <c r="F128" s="111">
        <f t="shared" si="10"/>
        <v>0</v>
      </c>
      <c r="G128" s="111">
        <f t="shared" si="10"/>
        <v>1</v>
      </c>
      <c r="H128" s="111">
        <v>7.9</v>
      </c>
      <c r="I128" s="111">
        <v>32</v>
      </c>
    </row>
    <row r="129" spans="1:9" x14ac:dyDescent="0.4">
      <c r="A129" s="6" t="s">
        <v>0</v>
      </c>
      <c r="B129" s="8" t="s">
        <v>19</v>
      </c>
      <c r="C129" s="110">
        <v>2405</v>
      </c>
      <c r="D129" s="111">
        <f t="shared" si="8"/>
        <v>0</v>
      </c>
      <c r="E129" s="111">
        <f t="shared" si="10"/>
        <v>0</v>
      </c>
      <c r="F129" s="111">
        <f t="shared" si="10"/>
        <v>0</v>
      </c>
      <c r="G129" s="111">
        <f t="shared" si="10"/>
        <v>1</v>
      </c>
      <c r="H129" s="111">
        <v>7.2</v>
      </c>
      <c r="I129" s="111">
        <v>32</v>
      </c>
    </row>
    <row r="130" spans="1:9" x14ac:dyDescent="0.4">
      <c r="A130" s="6" t="s">
        <v>1</v>
      </c>
      <c r="B130" s="8" t="s">
        <v>24</v>
      </c>
      <c r="C130" s="110">
        <v>1740</v>
      </c>
      <c r="D130" s="111">
        <f t="shared" ref="D130:D161" si="11">IF(A130=$D$1,1,0)</f>
        <v>1</v>
      </c>
      <c r="E130" s="111">
        <f t="shared" si="10"/>
        <v>1</v>
      </c>
      <c r="F130" s="111">
        <f t="shared" si="10"/>
        <v>0</v>
      </c>
      <c r="G130" s="111">
        <f t="shared" si="10"/>
        <v>0</v>
      </c>
      <c r="H130" s="111">
        <v>6.5</v>
      </c>
      <c r="I130" s="111">
        <v>27</v>
      </c>
    </row>
    <row r="131" spans="1:9" x14ac:dyDescent="0.4">
      <c r="A131" s="6" t="s">
        <v>1</v>
      </c>
      <c r="B131" s="8" t="s">
        <v>24</v>
      </c>
      <c r="C131" s="110">
        <v>1740</v>
      </c>
      <c r="D131" s="111">
        <f t="shared" si="11"/>
        <v>1</v>
      </c>
      <c r="E131" s="111">
        <f t="shared" si="10"/>
        <v>1</v>
      </c>
      <c r="F131" s="111">
        <f t="shared" si="10"/>
        <v>0</v>
      </c>
      <c r="G131" s="111">
        <f t="shared" si="10"/>
        <v>0</v>
      </c>
      <c r="H131" s="111">
        <v>6.5</v>
      </c>
      <c r="I131" s="111">
        <v>27</v>
      </c>
    </row>
    <row r="132" spans="1:9" x14ac:dyDescent="0.4">
      <c r="A132" s="6" t="s">
        <v>1</v>
      </c>
      <c r="B132" s="8" t="s">
        <v>24</v>
      </c>
      <c r="C132" s="110">
        <v>1740</v>
      </c>
      <c r="D132" s="111">
        <f t="shared" si="11"/>
        <v>1</v>
      </c>
      <c r="E132" s="111">
        <f t="shared" si="10"/>
        <v>1</v>
      </c>
      <c r="F132" s="111">
        <f t="shared" si="10"/>
        <v>0</v>
      </c>
      <c r="G132" s="111">
        <f t="shared" si="10"/>
        <v>0</v>
      </c>
      <c r="H132" s="111">
        <v>6.5</v>
      </c>
      <c r="I132" s="111">
        <v>27</v>
      </c>
    </row>
    <row r="133" spans="1:9" x14ac:dyDescent="0.4">
      <c r="A133" s="6" t="s">
        <v>1</v>
      </c>
      <c r="B133" s="8" t="s">
        <v>24</v>
      </c>
      <c r="C133" s="110">
        <v>1740</v>
      </c>
      <c r="D133" s="111">
        <f t="shared" si="11"/>
        <v>1</v>
      </c>
      <c r="E133" s="111">
        <f t="shared" si="10"/>
        <v>1</v>
      </c>
      <c r="F133" s="111">
        <f t="shared" si="10"/>
        <v>0</v>
      </c>
      <c r="G133" s="111">
        <f t="shared" si="10"/>
        <v>0</v>
      </c>
      <c r="H133" s="111">
        <v>6.5</v>
      </c>
      <c r="I133" s="111">
        <v>27</v>
      </c>
    </row>
    <row r="134" spans="1:9" x14ac:dyDescent="0.4">
      <c r="A134" s="6" t="s">
        <v>1</v>
      </c>
      <c r="B134" s="8" t="s">
        <v>24</v>
      </c>
      <c r="C134" s="110">
        <v>1740</v>
      </c>
      <c r="D134" s="111">
        <f t="shared" si="11"/>
        <v>1</v>
      </c>
      <c r="E134" s="111">
        <f t="shared" si="10"/>
        <v>1</v>
      </c>
      <c r="F134" s="111">
        <f t="shared" si="10"/>
        <v>0</v>
      </c>
      <c r="G134" s="111">
        <f t="shared" si="10"/>
        <v>0</v>
      </c>
      <c r="H134" s="111">
        <v>6.5</v>
      </c>
      <c r="I134" s="111">
        <v>27</v>
      </c>
    </row>
    <row r="135" spans="1:9" x14ac:dyDescent="0.4">
      <c r="A135" s="6" t="s">
        <v>1</v>
      </c>
      <c r="B135" s="8" t="s">
        <v>24</v>
      </c>
      <c r="C135" s="110">
        <v>1740</v>
      </c>
      <c r="D135" s="111">
        <f t="shared" si="11"/>
        <v>1</v>
      </c>
      <c r="E135" s="111">
        <f t="shared" si="10"/>
        <v>1</v>
      </c>
      <c r="F135" s="111">
        <f t="shared" si="10"/>
        <v>0</v>
      </c>
      <c r="G135" s="111">
        <f t="shared" si="10"/>
        <v>0</v>
      </c>
      <c r="H135" s="111">
        <v>6.5</v>
      </c>
      <c r="I135" s="111">
        <v>27</v>
      </c>
    </row>
    <row r="136" spans="1:9" x14ac:dyDescent="0.4">
      <c r="A136" s="6" t="s">
        <v>1</v>
      </c>
      <c r="B136" s="8" t="s">
        <v>24</v>
      </c>
      <c r="C136" s="110">
        <v>1740</v>
      </c>
      <c r="D136" s="111">
        <f t="shared" si="11"/>
        <v>1</v>
      </c>
      <c r="E136" s="111">
        <f t="shared" si="10"/>
        <v>1</v>
      </c>
      <c r="F136" s="111">
        <f t="shared" si="10"/>
        <v>0</v>
      </c>
      <c r="G136" s="111">
        <f t="shared" si="10"/>
        <v>0</v>
      </c>
      <c r="H136" s="111">
        <v>6.5</v>
      </c>
      <c r="I136" s="111">
        <v>27</v>
      </c>
    </row>
    <row r="137" spans="1:9" x14ac:dyDescent="0.4">
      <c r="A137" s="6" t="s">
        <v>1</v>
      </c>
      <c r="B137" s="8" t="s">
        <v>24</v>
      </c>
      <c r="C137" s="110">
        <v>1740</v>
      </c>
      <c r="D137" s="111">
        <f t="shared" si="11"/>
        <v>1</v>
      </c>
      <c r="E137" s="111">
        <f t="shared" si="10"/>
        <v>1</v>
      </c>
      <c r="F137" s="111">
        <f t="shared" si="10"/>
        <v>0</v>
      </c>
      <c r="G137" s="111">
        <f t="shared" si="10"/>
        <v>0</v>
      </c>
      <c r="H137" s="111">
        <v>6.5</v>
      </c>
      <c r="I137" s="111">
        <v>27</v>
      </c>
    </row>
    <row r="138" spans="1:9" x14ac:dyDescent="0.4">
      <c r="A138" s="6" t="s">
        <v>1</v>
      </c>
      <c r="B138" s="8" t="s">
        <v>24</v>
      </c>
      <c r="C138" s="110">
        <v>1740</v>
      </c>
      <c r="D138" s="111">
        <f t="shared" si="11"/>
        <v>1</v>
      </c>
      <c r="E138" s="111">
        <f t="shared" si="10"/>
        <v>1</v>
      </c>
      <c r="F138" s="111">
        <f t="shared" si="10"/>
        <v>0</v>
      </c>
      <c r="G138" s="111">
        <f t="shared" si="10"/>
        <v>0</v>
      </c>
      <c r="H138" s="111">
        <v>6.5</v>
      </c>
      <c r="I138" s="111">
        <v>27</v>
      </c>
    </row>
    <row r="139" spans="1:9" x14ac:dyDescent="0.4">
      <c r="A139" s="6" t="s">
        <v>0</v>
      </c>
      <c r="B139" s="8" t="s">
        <v>24</v>
      </c>
      <c r="C139" s="110">
        <v>1469</v>
      </c>
      <c r="D139" s="111">
        <f t="shared" si="11"/>
        <v>0</v>
      </c>
      <c r="E139" s="111">
        <f t="shared" si="10"/>
        <v>1</v>
      </c>
      <c r="F139" s="111">
        <f t="shared" si="10"/>
        <v>0</v>
      </c>
      <c r="G139" s="111">
        <f t="shared" si="10"/>
        <v>0</v>
      </c>
      <c r="H139" s="111">
        <v>6.3</v>
      </c>
      <c r="I139" s="111">
        <v>27</v>
      </c>
    </row>
    <row r="140" spans="1:9" x14ac:dyDescent="0.4">
      <c r="A140" s="6" t="s">
        <v>0</v>
      </c>
      <c r="B140" s="8" t="s">
        <v>24</v>
      </c>
      <c r="C140" s="110">
        <v>1469</v>
      </c>
      <c r="D140" s="111">
        <f t="shared" si="11"/>
        <v>0</v>
      </c>
      <c r="E140" s="111">
        <f t="shared" si="10"/>
        <v>1</v>
      </c>
      <c r="F140" s="111">
        <f t="shared" si="10"/>
        <v>0</v>
      </c>
      <c r="G140" s="111">
        <f t="shared" si="10"/>
        <v>0</v>
      </c>
      <c r="H140" s="111">
        <v>6.3</v>
      </c>
      <c r="I140" s="111">
        <v>27</v>
      </c>
    </row>
    <row r="141" spans="1:9" x14ac:dyDescent="0.4">
      <c r="A141" s="6" t="s">
        <v>0</v>
      </c>
      <c r="B141" s="8" t="s">
        <v>24</v>
      </c>
      <c r="C141" s="110">
        <v>1469</v>
      </c>
      <c r="D141" s="111">
        <f t="shared" si="11"/>
        <v>0</v>
      </c>
      <c r="E141" s="111">
        <f t="shared" si="10"/>
        <v>1</v>
      </c>
      <c r="F141" s="111">
        <f t="shared" si="10"/>
        <v>0</v>
      </c>
      <c r="G141" s="111">
        <f t="shared" si="10"/>
        <v>0</v>
      </c>
      <c r="H141" s="111">
        <v>6.3</v>
      </c>
      <c r="I141" s="111">
        <v>27</v>
      </c>
    </row>
    <row r="142" spans="1:9" x14ac:dyDescent="0.4">
      <c r="A142" s="6" t="s">
        <v>0</v>
      </c>
      <c r="B142" s="8" t="s">
        <v>24</v>
      </c>
      <c r="C142" s="110">
        <v>1469</v>
      </c>
      <c r="D142" s="111">
        <f t="shared" si="11"/>
        <v>0</v>
      </c>
      <c r="E142" s="111">
        <f t="shared" ref="E142:G161" si="12">IF($B142=E$1,1,0)</f>
        <v>1</v>
      </c>
      <c r="F142" s="111">
        <f t="shared" si="12"/>
        <v>0</v>
      </c>
      <c r="G142" s="111">
        <f t="shared" si="12"/>
        <v>0</v>
      </c>
      <c r="H142" s="111">
        <v>6.3</v>
      </c>
      <c r="I142" s="111">
        <v>27</v>
      </c>
    </row>
    <row r="143" spans="1:9" x14ac:dyDescent="0.4">
      <c r="A143" s="6" t="s">
        <v>1</v>
      </c>
      <c r="B143" s="8" t="s">
        <v>26</v>
      </c>
      <c r="C143" s="110">
        <v>1752</v>
      </c>
      <c r="D143" s="111">
        <f t="shared" si="11"/>
        <v>1</v>
      </c>
      <c r="E143" s="111">
        <f t="shared" si="12"/>
        <v>0</v>
      </c>
      <c r="F143" s="111">
        <f t="shared" si="12"/>
        <v>1</v>
      </c>
      <c r="G143" s="111">
        <f t="shared" si="12"/>
        <v>0</v>
      </c>
      <c r="H143" s="111">
        <v>5.4</v>
      </c>
      <c r="I143" s="111">
        <v>27</v>
      </c>
    </row>
    <row r="144" spans="1:9" x14ac:dyDescent="0.4">
      <c r="A144" s="6" t="s">
        <v>1</v>
      </c>
      <c r="B144" s="8" t="s">
        <v>26</v>
      </c>
      <c r="C144" s="110">
        <v>1752</v>
      </c>
      <c r="D144" s="111">
        <f t="shared" si="11"/>
        <v>1</v>
      </c>
      <c r="E144" s="111">
        <f t="shared" si="12"/>
        <v>0</v>
      </c>
      <c r="F144" s="111">
        <f t="shared" si="12"/>
        <v>1</v>
      </c>
      <c r="G144" s="111">
        <f t="shared" si="12"/>
        <v>0</v>
      </c>
      <c r="H144" s="111">
        <v>5.4</v>
      </c>
      <c r="I144" s="111">
        <v>27</v>
      </c>
    </row>
    <row r="145" spans="1:9" x14ac:dyDescent="0.4">
      <c r="A145" s="6" t="s">
        <v>1</v>
      </c>
      <c r="B145" s="8" t="s">
        <v>26</v>
      </c>
      <c r="C145" s="110">
        <v>1752</v>
      </c>
      <c r="D145" s="111">
        <f t="shared" si="11"/>
        <v>1</v>
      </c>
      <c r="E145" s="111">
        <f t="shared" si="12"/>
        <v>0</v>
      </c>
      <c r="F145" s="111">
        <f t="shared" si="12"/>
        <v>1</v>
      </c>
      <c r="G145" s="111">
        <f t="shared" si="12"/>
        <v>0</v>
      </c>
      <c r="H145" s="111">
        <v>5.4</v>
      </c>
      <c r="I145" s="111">
        <v>27</v>
      </c>
    </row>
    <row r="146" spans="1:9" x14ac:dyDescent="0.4">
      <c r="A146" s="6" t="s">
        <v>0</v>
      </c>
      <c r="B146" s="8" t="s">
        <v>26</v>
      </c>
      <c r="C146" s="110">
        <v>1700</v>
      </c>
      <c r="D146" s="111">
        <f t="shared" si="11"/>
        <v>0</v>
      </c>
      <c r="E146" s="111">
        <f t="shared" si="12"/>
        <v>0</v>
      </c>
      <c r="F146" s="111">
        <f t="shared" si="12"/>
        <v>1</v>
      </c>
      <c r="G146" s="111">
        <f t="shared" si="12"/>
        <v>0</v>
      </c>
      <c r="H146" s="111">
        <v>5.2</v>
      </c>
      <c r="I146" s="111">
        <v>27</v>
      </c>
    </row>
    <row r="147" spans="1:9" x14ac:dyDescent="0.4">
      <c r="A147" s="6" t="s">
        <v>0</v>
      </c>
      <c r="B147" s="8" t="s">
        <v>26</v>
      </c>
      <c r="C147" s="110">
        <v>1700</v>
      </c>
      <c r="D147" s="111">
        <f t="shared" si="11"/>
        <v>0</v>
      </c>
      <c r="E147" s="111">
        <f t="shared" si="12"/>
        <v>0</v>
      </c>
      <c r="F147" s="111">
        <f t="shared" si="12"/>
        <v>1</v>
      </c>
      <c r="G147" s="111">
        <f t="shared" si="12"/>
        <v>0</v>
      </c>
      <c r="H147" s="111">
        <v>5.2</v>
      </c>
      <c r="I147" s="111">
        <v>27</v>
      </c>
    </row>
    <row r="148" spans="1:9" x14ac:dyDescent="0.4">
      <c r="A148" s="6" t="s">
        <v>0</v>
      </c>
      <c r="B148" s="8" t="s">
        <v>26</v>
      </c>
      <c r="C148" s="110">
        <v>1700</v>
      </c>
      <c r="D148" s="111">
        <f t="shared" si="11"/>
        <v>0</v>
      </c>
      <c r="E148" s="111">
        <f t="shared" si="12"/>
        <v>0</v>
      </c>
      <c r="F148" s="111">
        <f t="shared" si="12"/>
        <v>1</v>
      </c>
      <c r="G148" s="111">
        <f t="shared" si="12"/>
        <v>0</v>
      </c>
      <c r="H148" s="111">
        <v>5.2</v>
      </c>
      <c r="I148" s="111">
        <v>27</v>
      </c>
    </row>
    <row r="149" spans="1:9" x14ac:dyDescent="0.4">
      <c r="A149" s="6" t="s">
        <v>0</v>
      </c>
      <c r="B149" s="8" t="s">
        <v>26</v>
      </c>
      <c r="C149" s="110">
        <v>1700</v>
      </c>
      <c r="D149" s="111">
        <f t="shared" si="11"/>
        <v>0</v>
      </c>
      <c r="E149" s="111">
        <f t="shared" si="12"/>
        <v>0</v>
      </c>
      <c r="F149" s="111">
        <f t="shared" si="12"/>
        <v>1</v>
      </c>
      <c r="G149" s="111">
        <f t="shared" si="12"/>
        <v>0</v>
      </c>
      <c r="H149" s="111">
        <v>5.2</v>
      </c>
      <c r="I149" s="111">
        <v>27</v>
      </c>
    </row>
    <row r="150" spans="1:9" x14ac:dyDescent="0.4">
      <c r="A150" s="6" t="s">
        <v>0</v>
      </c>
      <c r="B150" s="8" t="s">
        <v>26</v>
      </c>
      <c r="C150" s="110">
        <v>1700</v>
      </c>
      <c r="D150" s="111">
        <f t="shared" si="11"/>
        <v>0</v>
      </c>
      <c r="E150" s="111">
        <f t="shared" si="12"/>
        <v>0</v>
      </c>
      <c r="F150" s="111">
        <f t="shared" si="12"/>
        <v>1</v>
      </c>
      <c r="G150" s="111">
        <f t="shared" si="12"/>
        <v>0</v>
      </c>
      <c r="H150" s="111">
        <v>5.2</v>
      </c>
      <c r="I150" s="111">
        <v>27</v>
      </c>
    </row>
    <row r="151" spans="1:9" x14ac:dyDescent="0.4">
      <c r="A151" s="6" t="s">
        <v>1</v>
      </c>
      <c r="B151" s="8" t="s">
        <v>19</v>
      </c>
      <c r="C151" s="110">
        <v>1985</v>
      </c>
      <c r="D151" s="111">
        <f t="shared" si="11"/>
        <v>1</v>
      </c>
      <c r="E151" s="111">
        <f t="shared" si="12"/>
        <v>0</v>
      </c>
      <c r="F151" s="111">
        <f t="shared" si="12"/>
        <v>0</v>
      </c>
      <c r="G151" s="111">
        <f t="shared" si="12"/>
        <v>1</v>
      </c>
      <c r="H151" s="111">
        <v>3.8</v>
      </c>
      <c r="I151" s="111">
        <v>27</v>
      </c>
    </row>
    <row r="152" spans="1:9" x14ac:dyDescent="0.4">
      <c r="A152" s="6" t="s">
        <v>1</v>
      </c>
      <c r="B152" s="8" t="s">
        <v>19</v>
      </c>
      <c r="C152" s="110">
        <v>1985</v>
      </c>
      <c r="D152" s="111">
        <f t="shared" si="11"/>
        <v>1</v>
      </c>
      <c r="E152" s="111">
        <f t="shared" si="12"/>
        <v>0</v>
      </c>
      <c r="F152" s="111">
        <f t="shared" si="12"/>
        <v>0</v>
      </c>
      <c r="G152" s="111">
        <f t="shared" si="12"/>
        <v>1</v>
      </c>
      <c r="H152" s="111">
        <v>3.8</v>
      </c>
      <c r="I152" s="111">
        <v>27</v>
      </c>
    </row>
    <row r="153" spans="1:9" x14ac:dyDescent="0.4">
      <c r="A153" s="6" t="s">
        <v>1</v>
      </c>
      <c r="B153" s="8" t="s">
        <v>19</v>
      </c>
      <c r="C153" s="110">
        <v>1985</v>
      </c>
      <c r="D153" s="111">
        <f t="shared" si="11"/>
        <v>1</v>
      </c>
      <c r="E153" s="111">
        <f t="shared" si="12"/>
        <v>0</v>
      </c>
      <c r="F153" s="111">
        <f t="shared" si="12"/>
        <v>0</v>
      </c>
      <c r="G153" s="111">
        <f t="shared" si="12"/>
        <v>1</v>
      </c>
      <c r="H153" s="111">
        <v>3.8</v>
      </c>
      <c r="I153" s="111">
        <v>27</v>
      </c>
    </row>
    <row r="154" spans="1:9" x14ac:dyDescent="0.4">
      <c r="A154" s="6" t="s">
        <v>1</v>
      </c>
      <c r="B154" s="8" t="s">
        <v>19</v>
      </c>
      <c r="C154" s="110">
        <v>1985</v>
      </c>
      <c r="D154" s="111">
        <f t="shared" si="11"/>
        <v>1</v>
      </c>
      <c r="E154" s="111">
        <f t="shared" si="12"/>
        <v>0</v>
      </c>
      <c r="F154" s="111">
        <f t="shared" si="12"/>
        <v>0</v>
      </c>
      <c r="G154" s="111">
        <f t="shared" si="12"/>
        <v>1</v>
      </c>
      <c r="H154" s="111">
        <v>3.8</v>
      </c>
      <c r="I154" s="111">
        <v>27</v>
      </c>
    </row>
    <row r="155" spans="1:9" x14ac:dyDescent="0.4">
      <c r="A155" s="6" t="s">
        <v>1</v>
      </c>
      <c r="B155" s="8" t="s">
        <v>19</v>
      </c>
      <c r="C155" s="110">
        <v>1985</v>
      </c>
      <c r="D155" s="111">
        <f t="shared" si="11"/>
        <v>1</v>
      </c>
      <c r="E155" s="111">
        <f t="shared" si="12"/>
        <v>0</v>
      </c>
      <c r="F155" s="111">
        <f t="shared" si="12"/>
        <v>0</v>
      </c>
      <c r="G155" s="111">
        <f t="shared" si="12"/>
        <v>1</v>
      </c>
      <c r="H155" s="111">
        <v>3.8</v>
      </c>
      <c r="I155" s="111">
        <v>27</v>
      </c>
    </row>
    <row r="156" spans="1:9" x14ac:dyDescent="0.4">
      <c r="A156" s="6" t="s">
        <v>1</v>
      </c>
      <c r="B156" s="8" t="s">
        <v>19</v>
      </c>
      <c r="C156" s="110">
        <v>1985</v>
      </c>
      <c r="D156" s="111">
        <f t="shared" si="11"/>
        <v>1</v>
      </c>
      <c r="E156" s="111">
        <f t="shared" si="12"/>
        <v>0</v>
      </c>
      <c r="F156" s="111">
        <f t="shared" si="12"/>
        <v>0</v>
      </c>
      <c r="G156" s="111">
        <f t="shared" si="12"/>
        <v>1</v>
      </c>
      <c r="H156" s="111">
        <v>3.8</v>
      </c>
      <c r="I156" s="111">
        <v>27</v>
      </c>
    </row>
    <row r="157" spans="1:9" x14ac:dyDescent="0.4">
      <c r="A157" s="6" t="s">
        <v>1</v>
      </c>
      <c r="B157" s="8" t="s">
        <v>19</v>
      </c>
      <c r="C157" s="110">
        <v>1985</v>
      </c>
      <c r="D157" s="111">
        <f t="shared" si="11"/>
        <v>1</v>
      </c>
      <c r="E157" s="111">
        <f t="shared" si="12"/>
        <v>0</v>
      </c>
      <c r="F157" s="111">
        <f t="shared" si="12"/>
        <v>0</v>
      </c>
      <c r="G157" s="111">
        <f t="shared" si="12"/>
        <v>1</v>
      </c>
      <c r="H157" s="111">
        <v>3.8</v>
      </c>
      <c r="I157" s="111">
        <v>27</v>
      </c>
    </row>
    <row r="158" spans="1:9" x14ac:dyDescent="0.4">
      <c r="A158" s="6" t="s">
        <v>1</v>
      </c>
      <c r="B158" s="8" t="s">
        <v>19</v>
      </c>
      <c r="C158" s="110">
        <v>1985</v>
      </c>
      <c r="D158" s="111">
        <f t="shared" si="11"/>
        <v>1</v>
      </c>
      <c r="E158" s="111">
        <f t="shared" si="12"/>
        <v>0</v>
      </c>
      <c r="F158" s="111">
        <f t="shared" si="12"/>
        <v>0</v>
      </c>
      <c r="G158" s="111">
        <f t="shared" si="12"/>
        <v>1</v>
      </c>
      <c r="H158" s="111">
        <v>3.8</v>
      </c>
      <c r="I158" s="111">
        <v>27</v>
      </c>
    </row>
    <row r="159" spans="1:9" x14ac:dyDescent="0.4">
      <c r="A159" s="6" t="s">
        <v>0</v>
      </c>
      <c r="B159" s="8" t="s">
        <v>22</v>
      </c>
      <c r="C159" s="110">
        <v>1827</v>
      </c>
      <c r="D159" s="111">
        <f t="shared" si="11"/>
        <v>0</v>
      </c>
      <c r="E159" s="111">
        <f t="shared" si="12"/>
        <v>0</v>
      </c>
      <c r="F159" s="111">
        <f t="shared" si="12"/>
        <v>0</v>
      </c>
      <c r="G159" s="111">
        <f t="shared" si="12"/>
        <v>1</v>
      </c>
      <c r="H159" s="111">
        <v>3.6</v>
      </c>
      <c r="I159" s="111">
        <v>27</v>
      </c>
    </row>
    <row r="160" spans="1:9" x14ac:dyDescent="0.4">
      <c r="A160" s="6" t="s">
        <v>0</v>
      </c>
      <c r="B160" s="8" t="s">
        <v>19</v>
      </c>
      <c r="C160" s="110">
        <v>1827</v>
      </c>
      <c r="D160" s="111">
        <f t="shared" si="11"/>
        <v>0</v>
      </c>
      <c r="E160" s="111">
        <f t="shared" si="12"/>
        <v>0</v>
      </c>
      <c r="F160" s="111">
        <f t="shared" si="12"/>
        <v>0</v>
      </c>
      <c r="G160" s="111">
        <f t="shared" si="12"/>
        <v>1</v>
      </c>
      <c r="H160" s="111">
        <v>3.6</v>
      </c>
      <c r="I160" s="111">
        <v>27</v>
      </c>
    </row>
    <row r="161" spans="1:9" x14ac:dyDescent="0.4">
      <c r="A161" s="6" t="s">
        <v>1</v>
      </c>
      <c r="B161" s="8" t="s">
        <v>24</v>
      </c>
      <c r="C161" s="110">
        <v>1414</v>
      </c>
      <c r="D161" s="111">
        <f t="shared" si="11"/>
        <v>1</v>
      </c>
      <c r="E161" s="111">
        <f t="shared" si="12"/>
        <v>1</v>
      </c>
      <c r="F161" s="111">
        <f t="shared" si="12"/>
        <v>0</v>
      </c>
      <c r="G161" s="111">
        <f t="shared" si="12"/>
        <v>0</v>
      </c>
      <c r="H161" s="111">
        <v>3.3</v>
      </c>
      <c r="I161" s="111">
        <v>22</v>
      </c>
    </row>
    <row r="162" spans="1:9" x14ac:dyDescent="0.4">
      <c r="A162" s="6" t="s">
        <v>1</v>
      </c>
      <c r="B162" s="8" t="s">
        <v>24</v>
      </c>
      <c r="C162" s="110">
        <v>1414</v>
      </c>
      <c r="D162" s="111">
        <f t="shared" ref="D162:D179" si="13">IF(A162=$D$1,1,0)</f>
        <v>1</v>
      </c>
      <c r="E162" s="111">
        <f t="shared" ref="E162:G179" si="14">IF($B162=E$1,1,0)</f>
        <v>1</v>
      </c>
      <c r="F162" s="111">
        <f t="shared" si="14"/>
        <v>0</v>
      </c>
      <c r="G162" s="111">
        <f t="shared" si="14"/>
        <v>0</v>
      </c>
      <c r="H162" s="111">
        <v>3.3</v>
      </c>
      <c r="I162" s="111">
        <v>22</v>
      </c>
    </row>
    <row r="163" spans="1:9" x14ac:dyDescent="0.4">
      <c r="A163" s="6" t="s">
        <v>1</v>
      </c>
      <c r="B163" s="8" t="s">
        <v>24</v>
      </c>
      <c r="C163" s="110">
        <v>1414</v>
      </c>
      <c r="D163" s="111">
        <f t="shared" si="13"/>
        <v>1</v>
      </c>
      <c r="E163" s="111">
        <f t="shared" si="14"/>
        <v>1</v>
      </c>
      <c r="F163" s="111">
        <f t="shared" si="14"/>
        <v>0</v>
      </c>
      <c r="G163" s="111">
        <f t="shared" si="14"/>
        <v>0</v>
      </c>
      <c r="H163" s="111">
        <v>3.3</v>
      </c>
      <c r="I163" s="111">
        <v>22</v>
      </c>
    </row>
    <row r="164" spans="1:9" x14ac:dyDescent="0.4">
      <c r="A164" s="6" t="s">
        <v>1</v>
      </c>
      <c r="B164" s="8" t="s">
        <v>24</v>
      </c>
      <c r="C164" s="110">
        <v>1414</v>
      </c>
      <c r="D164" s="111">
        <f t="shared" si="13"/>
        <v>1</v>
      </c>
      <c r="E164" s="111">
        <f t="shared" si="14"/>
        <v>1</v>
      </c>
      <c r="F164" s="111">
        <f t="shared" si="14"/>
        <v>0</v>
      </c>
      <c r="G164" s="111">
        <f t="shared" si="14"/>
        <v>0</v>
      </c>
      <c r="H164" s="111">
        <v>3.3</v>
      </c>
      <c r="I164" s="111">
        <v>22</v>
      </c>
    </row>
    <row r="165" spans="1:9" x14ac:dyDescent="0.4">
      <c r="A165" s="6" t="s">
        <v>1</v>
      </c>
      <c r="B165" s="8" t="s">
        <v>24</v>
      </c>
      <c r="C165" s="110">
        <v>1414</v>
      </c>
      <c r="D165" s="111">
        <f t="shared" si="13"/>
        <v>1</v>
      </c>
      <c r="E165" s="111">
        <f t="shared" si="14"/>
        <v>1</v>
      </c>
      <c r="F165" s="111">
        <f t="shared" si="14"/>
        <v>0</v>
      </c>
      <c r="G165" s="111">
        <f t="shared" si="14"/>
        <v>0</v>
      </c>
      <c r="H165" s="111">
        <v>3.3</v>
      </c>
      <c r="I165" s="111">
        <v>22</v>
      </c>
    </row>
    <row r="166" spans="1:9" x14ac:dyDescent="0.4">
      <c r="A166" s="6" t="s">
        <v>0</v>
      </c>
      <c r="B166" s="8" t="s">
        <v>24</v>
      </c>
      <c r="C166" s="110">
        <v>1253</v>
      </c>
      <c r="D166" s="111">
        <f t="shared" si="13"/>
        <v>0</v>
      </c>
      <c r="E166" s="111">
        <f t="shared" si="14"/>
        <v>1</v>
      </c>
      <c r="F166" s="111">
        <f t="shared" si="14"/>
        <v>0</v>
      </c>
      <c r="G166" s="111">
        <f t="shared" si="14"/>
        <v>0</v>
      </c>
      <c r="H166" s="111">
        <v>3.2</v>
      </c>
      <c r="I166" s="111">
        <v>22</v>
      </c>
    </row>
    <row r="167" spans="1:9" x14ac:dyDescent="0.4">
      <c r="A167" s="6" t="s">
        <v>0</v>
      </c>
      <c r="B167" s="8" t="s">
        <v>24</v>
      </c>
      <c r="C167" s="110">
        <v>1253</v>
      </c>
      <c r="D167" s="111">
        <f t="shared" si="13"/>
        <v>0</v>
      </c>
      <c r="E167" s="111">
        <f t="shared" si="14"/>
        <v>1</v>
      </c>
      <c r="F167" s="111">
        <f t="shared" si="14"/>
        <v>0</v>
      </c>
      <c r="G167" s="111">
        <f t="shared" si="14"/>
        <v>0</v>
      </c>
      <c r="H167" s="111">
        <v>3.2</v>
      </c>
      <c r="I167" s="111">
        <v>22</v>
      </c>
    </row>
    <row r="168" spans="1:9" x14ac:dyDescent="0.4">
      <c r="A168" s="6" t="s">
        <v>0</v>
      </c>
      <c r="B168" s="8" t="s">
        <v>24</v>
      </c>
      <c r="C168" s="110">
        <v>1253</v>
      </c>
      <c r="D168" s="111">
        <f t="shared" si="13"/>
        <v>0</v>
      </c>
      <c r="E168" s="111">
        <f t="shared" si="14"/>
        <v>1</v>
      </c>
      <c r="F168" s="111">
        <f t="shared" si="14"/>
        <v>0</v>
      </c>
      <c r="G168" s="111">
        <f t="shared" si="14"/>
        <v>0</v>
      </c>
      <c r="H168" s="111">
        <v>3.2</v>
      </c>
      <c r="I168" s="111">
        <v>22</v>
      </c>
    </row>
    <row r="169" spans="1:9" x14ac:dyDescent="0.4">
      <c r="A169" s="6" t="s">
        <v>1</v>
      </c>
      <c r="B169" s="8" t="s">
        <v>26</v>
      </c>
      <c r="C169" s="110">
        <v>1388</v>
      </c>
      <c r="D169" s="111">
        <f t="shared" si="13"/>
        <v>1</v>
      </c>
      <c r="E169" s="111">
        <f t="shared" si="14"/>
        <v>0</v>
      </c>
      <c r="F169" s="111">
        <f t="shared" si="14"/>
        <v>1</v>
      </c>
      <c r="G169" s="111">
        <f t="shared" si="14"/>
        <v>0</v>
      </c>
      <c r="H169" s="111">
        <v>2.2000000000000002</v>
      </c>
      <c r="I169" s="111">
        <v>22</v>
      </c>
    </row>
    <row r="170" spans="1:9" x14ac:dyDescent="0.4">
      <c r="A170" s="6" t="s">
        <v>1</v>
      </c>
      <c r="B170" s="8" t="s">
        <v>26</v>
      </c>
      <c r="C170" s="110">
        <v>1388</v>
      </c>
      <c r="D170" s="111">
        <f t="shared" si="13"/>
        <v>1</v>
      </c>
      <c r="E170" s="111">
        <f t="shared" si="14"/>
        <v>0</v>
      </c>
      <c r="F170" s="111">
        <f t="shared" si="14"/>
        <v>1</v>
      </c>
      <c r="G170" s="111">
        <f t="shared" si="14"/>
        <v>0</v>
      </c>
      <c r="H170" s="111">
        <v>2.2000000000000002</v>
      </c>
      <c r="I170" s="111">
        <v>22</v>
      </c>
    </row>
    <row r="171" spans="1:9" x14ac:dyDescent="0.4">
      <c r="A171" s="6" t="s">
        <v>0</v>
      </c>
      <c r="B171" s="8" t="s">
        <v>26</v>
      </c>
      <c r="C171" s="110">
        <v>1392</v>
      </c>
      <c r="D171" s="111">
        <f t="shared" si="13"/>
        <v>0</v>
      </c>
      <c r="E171" s="111">
        <f t="shared" si="14"/>
        <v>0</v>
      </c>
      <c r="F171" s="111">
        <f t="shared" si="14"/>
        <v>1</v>
      </c>
      <c r="G171" s="111">
        <f t="shared" si="14"/>
        <v>0</v>
      </c>
      <c r="H171" s="111">
        <v>2.1</v>
      </c>
      <c r="I171" s="111">
        <v>22</v>
      </c>
    </row>
    <row r="172" spans="1:9" x14ac:dyDescent="0.4">
      <c r="A172" s="6" t="s">
        <v>0</v>
      </c>
      <c r="B172" s="8" t="s">
        <v>26</v>
      </c>
      <c r="C172" s="110">
        <v>1392</v>
      </c>
      <c r="D172" s="111">
        <f t="shared" si="13"/>
        <v>0</v>
      </c>
      <c r="E172" s="111">
        <f t="shared" si="14"/>
        <v>0</v>
      </c>
      <c r="F172" s="111">
        <f t="shared" si="14"/>
        <v>1</v>
      </c>
      <c r="G172" s="111">
        <f t="shared" si="14"/>
        <v>0</v>
      </c>
      <c r="H172" s="111">
        <v>2.1</v>
      </c>
      <c r="I172" s="111">
        <v>22</v>
      </c>
    </row>
    <row r="173" spans="1:9" x14ac:dyDescent="0.4">
      <c r="A173" s="6" t="s">
        <v>0</v>
      </c>
      <c r="B173" s="8" t="s">
        <v>26</v>
      </c>
      <c r="C173" s="110">
        <v>1392</v>
      </c>
      <c r="D173" s="111">
        <f t="shared" si="13"/>
        <v>0</v>
      </c>
      <c r="E173" s="111">
        <f t="shared" si="14"/>
        <v>0</v>
      </c>
      <c r="F173" s="111">
        <f t="shared" si="14"/>
        <v>1</v>
      </c>
      <c r="G173" s="111">
        <f t="shared" si="14"/>
        <v>0</v>
      </c>
      <c r="H173" s="111">
        <v>2.1</v>
      </c>
      <c r="I173" s="111">
        <v>22</v>
      </c>
    </row>
    <row r="174" spans="1:9" x14ac:dyDescent="0.4">
      <c r="A174" s="6" t="s">
        <v>0</v>
      </c>
      <c r="B174" s="8" t="s">
        <v>26</v>
      </c>
      <c r="C174" s="110">
        <v>1392</v>
      </c>
      <c r="D174" s="111">
        <f t="shared" si="13"/>
        <v>0</v>
      </c>
      <c r="E174" s="111">
        <f t="shared" si="14"/>
        <v>0</v>
      </c>
      <c r="F174" s="111">
        <f t="shared" si="14"/>
        <v>1</v>
      </c>
      <c r="G174" s="111">
        <f t="shared" si="14"/>
        <v>0</v>
      </c>
      <c r="H174" s="111">
        <v>2.1</v>
      </c>
      <c r="I174" s="111">
        <v>22</v>
      </c>
    </row>
    <row r="175" spans="1:9" x14ac:dyDescent="0.4">
      <c r="A175" s="6" t="s">
        <v>0</v>
      </c>
      <c r="B175" s="8" t="s">
        <v>19</v>
      </c>
      <c r="C175" s="110">
        <v>1431</v>
      </c>
      <c r="D175" s="111">
        <f t="shared" si="13"/>
        <v>0</v>
      </c>
      <c r="E175" s="111">
        <f t="shared" si="14"/>
        <v>0</v>
      </c>
      <c r="F175" s="111">
        <f t="shared" si="14"/>
        <v>0</v>
      </c>
      <c r="G175" s="111">
        <f t="shared" si="14"/>
        <v>1</v>
      </c>
      <c r="H175" s="111">
        <v>1.3</v>
      </c>
      <c r="I175" s="111">
        <v>22</v>
      </c>
    </row>
    <row r="176" spans="1:9" x14ac:dyDescent="0.4">
      <c r="A176" s="6" t="s">
        <v>1</v>
      </c>
      <c r="B176" s="8" t="s">
        <v>20</v>
      </c>
      <c r="C176" s="110">
        <v>1466</v>
      </c>
      <c r="D176" s="111">
        <f t="shared" si="13"/>
        <v>1</v>
      </c>
      <c r="E176" s="111">
        <f t="shared" si="14"/>
        <v>0</v>
      </c>
      <c r="F176" s="111">
        <f t="shared" si="14"/>
        <v>0</v>
      </c>
      <c r="G176" s="111">
        <f t="shared" si="14"/>
        <v>1</v>
      </c>
      <c r="H176" s="111">
        <v>1.2</v>
      </c>
      <c r="I176" s="111">
        <v>22</v>
      </c>
    </row>
    <row r="177" spans="1:9" x14ac:dyDescent="0.4">
      <c r="A177" s="6" t="s">
        <v>1</v>
      </c>
      <c r="B177" s="8" t="s">
        <v>20</v>
      </c>
      <c r="C177" s="110">
        <v>1466</v>
      </c>
      <c r="D177" s="111">
        <f t="shared" si="13"/>
        <v>1</v>
      </c>
      <c r="E177" s="111">
        <f t="shared" si="14"/>
        <v>0</v>
      </c>
      <c r="F177" s="111">
        <f t="shared" si="14"/>
        <v>0</v>
      </c>
      <c r="G177" s="111">
        <f t="shared" si="14"/>
        <v>1</v>
      </c>
      <c r="H177" s="111">
        <v>1.2</v>
      </c>
      <c r="I177" s="111">
        <v>22</v>
      </c>
    </row>
    <row r="178" spans="1:9" x14ac:dyDescent="0.4">
      <c r="A178" s="6" t="s">
        <v>1</v>
      </c>
      <c r="B178" s="8" t="s">
        <v>24</v>
      </c>
      <c r="C178" s="110">
        <v>1088</v>
      </c>
      <c r="D178" s="111">
        <f t="shared" si="13"/>
        <v>1</v>
      </c>
      <c r="E178" s="111">
        <f t="shared" si="14"/>
        <v>1</v>
      </c>
      <c r="F178" s="111">
        <f t="shared" si="14"/>
        <v>0</v>
      </c>
      <c r="G178" s="111">
        <f t="shared" si="14"/>
        <v>0</v>
      </c>
      <c r="H178" s="111">
        <v>0.9</v>
      </c>
      <c r="I178" s="111">
        <v>18</v>
      </c>
    </row>
    <row r="179" spans="1:9" x14ac:dyDescent="0.4">
      <c r="A179" s="6" t="s">
        <v>0</v>
      </c>
      <c r="B179" s="8" t="s">
        <v>24</v>
      </c>
      <c r="C179" s="110">
        <v>986</v>
      </c>
      <c r="D179" s="111">
        <f t="shared" si="13"/>
        <v>0</v>
      </c>
      <c r="E179" s="111">
        <f t="shared" si="14"/>
        <v>1</v>
      </c>
      <c r="F179" s="111">
        <f t="shared" si="14"/>
        <v>0</v>
      </c>
      <c r="G179" s="111">
        <f t="shared" si="14"/>
        <v>0</v>
      </c>
      <c r="H179" s="111">
        <v>0.9</v>
      </c>
      <c r="I179" s="111">
        <v>18</v>
      </c>
    </row>
    <row r="2501" spans="3:9" ht="19.5" thickBot="1" x14ac:dyDescent="0.45">
      <c r="C2501" s="112"/>
      <c r="D2501" s="113"/>
      <c r="E2501" s="113"/>
      <c r="F2501" s="113"/>
      <c r="G2501" s="113"/>
      <c r="H2501" s="113"/>
      <c r="I2501" s="113"/>
    </row>
  </sheetData>
  <phoneticPr fontId="2"/>
  <conditionalFormatting sqref="P16:P22">
    <cfRule type="expression" dxfId="5" priority="2">
      <formula>P16&lt;0.01</formula>
    </cfRule>
    <cfRule type="expression" dxfId="4" priority="3">
      <formula>P16&lt;0.05</formula>
    </cfRule>
  </conditionalFormatting>
  <conditionalFormatting sqref="R17:R22">
    <cfRule type="expression" dxfId="3" priority="1">
      <formula>R17&gt;10</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01"/>
  <sheetViews>
    <sheetView workbookViewId="0"/>
  </sheetViews>
  <sheetFormatPr defaultRowHeight="18.75" x14ac:dyDescent="0.4"/>
  <cols>
    <col min="1" max="2" width="9" style="13"/>
    <col min="3" max="3" width="10.5" style="110" customWidth="1"/>
    <col min="4" max="8" width="10.5" style="111" customWidth="1"/>
    <col min="11" max="11" width="13.375" bestFit="1" customWidth="1"/>
    <col min="13" max="13" width="13" bestFit="1" customWidth="1"/>
  </cols>
  <sheetData>
    <row r="1" spans="1:17" ht="19.5" thickBot="1" x14ac:dyDescent="0.45">
      <c r="A1" s="2" t="s">
        <v>6</v>
      </c>
      <c r="B1" s="2" t="s">
        <v>5</v>
      </c>
      <c r="C1" s="108" t="s">
        <v>84</v>
      </c>
      <c r="D1" s="109" t="s">
        <v>8</v>
      </c>
      <c r="E1" s="109" t="s">
        <v>27</v>
      </c>
      <c r="F1" s="109" t="s">
        <v>28</v>
      </c>
      <c r="G1" s="109" t="s">
        <v>29</v>
      </c>
      <c r="H1" s="109" t="s">
        <v>4</v>
      </c>
      <c r="J1" s="107" t="s">
        <v>114</v>
      </c>
      <c r="K1" s="26"/>
      <c r="L1" s="26"/>
      <c r="M1" s="26"/>
      <c r="N1" s="26"/>
      <c r="O1" s="26"/>
      <c r="P1" s="26"/>
      <c r="Q1" s="26"/>
    </row>
    <row r="2" spans="1:17" x14ac:dyDescent="0.4">
      <c r="A2" s="6" t="s">
        <v>1</v>
      </c>
      <c r="B2" s="8" t="s">
        <v>9</v>
      </c>
      <c r="C2" s="110">
        <v>2428</v>
      </c>
      <c r="D2" s="111">
        <f t="shared" ref="D2:D33" si="0">IF(A2=$D$1,1,0)</f>
        <v>1</v>
      </c>
      <c r="E2" s="111">
        <f>IF($B2=E$1,1,0)</f>
        <v>0</v>
      </c>
      <c r="F2" s="111">
        <f t="shared" ref="F2:G17" si="1">IF($B2=F$1,1,0)</f>
        <v>0</v>
      </c>
      <c r="G2" s="111">
        <f t="shared" si="1"/>
        <v>0</v>
      </c>
      <c r="H2" s="111">
        <v>57</v>
      </c>
      <c r="J2" s="16" t="s">
        <v>10</v>
      </c>
      <c r="K2" s="16"/>
      <c r="L2" s="26"/>
      <c r="M2" s="26"/>
      <c r="N2" s="26"/>
      <c r="O2" s="26"/>
      <c r="P2" s="26"/>
      <c r="Q2" s="26"/>
    </row>
    <row r="3" spans="1:17" x14ac:dyDescent="0.4">
      <c r="A3" s="6" t="s">
        <v>1</v>
      </c>
      <c r="B3" s="8" t="s">
        <v>9</v>
      </c>
      <c r="C3" s="110">
        <v>2428</v>
      </c>
      <c r="D3" s="111">
        <f t="shared" si="0"/>
        <v>1</v>
      </c>
      <c r="E3" s="111">
        <f t="shared" ref="E3:G34" si="2">IF($B3=E$1,1,0)</f>
        <v>0</v>
      </c>
      <c r="F3" s="111">
        <f t="shared" si="1"/>
        <v>0</v>
      </c>
      <c r="G3" s="111">
        <f t="shared" si="1"/>
        <v>0</v>
      </c>
      <c r="H3" s="111">
        <v>57</v>
      </c>
      <c r="J3" s="17" t="s">
        <v>11</v>
      </c>
      <c r="K3" s="18">
        <v>0.89481374208508824</v>
      </c>
      <c r="L3" s="26"/>
      <c r="M3" s="26"/>
      <c r="N3" s="26"/>
      <c r="O3" s="26"/>
      <c r="P3" s="26"/>
      <c r="Q3" s="26"/>
    </row>
    <row r="4" spans="1:17" x14ac:dyDescent="0.4">
      <c r="A4" s="6" t="s">
        <v>1</v>
      </c>
      <c r="B4" s="8" t="s">
        <v>9</v>
      </c>
      <c r="C4" s="110">
        <v>2428</v>
      </c>
      <c r="D4" s="111">
        <f t="shared" si="0"/>
        <v>1</v>
      </c>
      <c r="E4" s="111">
        <f t="shared" si="2"/>
        <v>0</v>
      </c>
      <c r="F4" s="111">
        <f t="shared" si="1"/>
        <v>0</v>
      </c>
      <c r="G4" s="111">
        <f t="shared" si="1"/>
        <v>0</v>
      </c>
      <c r="H4" s="111">
        <v>57</v>
      </c>
      <c r="J4" s="17" t="s">
        <v>115</v>
      </c>
      <c r="K4" s="18">
        <v>0.80069163302431856</v>
      </c>
      <c r="L4" s="26"/>
      <c r="M4" s="26"/>
      <c r="N4" s="26"/>
      <c r="O4" s="26"/>
      <c r="P4" s="26"/>
      <c r="Q4" s="26"/>
    </row>
    <row r="5" spans="1:17" x14ac:dyDescent="0.4">
      <c r="A5" s="6" t="s">
        <v>1</v>
      </c>
      <c r="B5" s="8" t="s">
        <v>19</v>
      </c>
      <c r="C5" s="110">
        <v>4662</v>
      </c>
      <c r="D5" s="111">
        <f t="shared" si="0"/>
        <v>1</v>
      </c>
      <c r="E5" s="111">
        <f t="shared" si="2"/>
        <v>0</v>
      </c>
      <c r="F5" s="111">
        <f t="shared" si="1"/>
        <v>0</v>
      </c>
      <c r="G5" s="111">
        <f t="shared" si="1"/>
        <v>1</v>
      </c>
      <c r="H5" s="111">
        <v>57</v>
      </c>
      <c r="J5" s="17" t="s">
        <v>12</v>
      </c>
      <c r="K5" s="18">
        <v>0.79489778514711851</v>
      </c>
      <c r="L5" s="26"/>
      <c r="M5" s="26"/>
      <c r="N5" s="26"/>
      <c r="O5" s="26"/>
      <c r="P5" s="26"/>
      <c r="Q5" s="26"/>
    </row>
    <row r="6" spans="1:17" ht="19.5" thickBot="1" x14ac:dyDescent="0.45">
      <c r="A6" s="6" t="s">
        <v>1</v>
      </c>
      <c r="B6" s="8" t="s">
        <v>19</v>
      </c>
      <c r="C6" s="110">
        <v>4662</v>
      </c>
      <c r="D6" s="111">
        <f t="shared" si="0"/>
        <v>1</v>
      </c>
      <c r="E6" s="111">
        <f t="shared" si="2"/>
        <v>0</v>
      </c>
      <c r="F6" s="111">
        <f t="shared" si="1"/>
        <v>0</v>
      </c>
      <c r="G6" s="111">
        <f t="shared" si="1"/>
        <v>1</v>
      </c>
      <c r="H6" s="111">
        <v>57</v>
      </c>
      <c r="J6" s="19" t="s">
        <v>13</v>
      </c>
      <c r="K6" s="20">
        <v>377.04843682916851</v>
      </c>
      <c r="L6" s="26"/>
      <c r="M6" s="26"/>
      <c r="N6" s="26"/>
      <c r="O6" s="26"/>
      <c r="P6" s="26"/>
      <c r="Q6" s="26"/>
    </row>
    <row r="7" spans="1:17" x14ac:dyDescent="0.4">
      <c r="A7" s="6" t="s">
        <v>1</v>
      </c>
      <c r="B7" s="8" t="s">
        <v>19</v>
      </c>
      <c r="C7" s="110">
        <v>4662</v>
      </c>
      <c r="D7" s="111">
        <f t="shared" si="0"/>
        <v>1</v>
      </c>
      <c r="E7" s="111">
        <f t="shared" si="2"/>
        <v>0</v>
      </c>
      <c r="F7" s="111">
        <f t="shared" si="1"/>
        <v>0</v>
      </c>
      <c r="G7" s="111">
        <f t="shared" si="1"/>
        <v>1</v>
      </c>
      <c r="H7" s="111">
        <v>52</v>
      </c>
      <c r="J7" s="26"/>
      <c r="K7" s="26"/>
      <c r="L7" s="26"/>
      <c r="M7" s="26"/>
      <c r="N7" s="26"/>
      <c r="O7" s="26"/>
      <c r="P7" s="26"/>
      <c r="Q7" s="26"/>
    </row>
    <row r="8" spans="1:17" ht="19.5" thickBot="1" x14ac:dyDescent="0.45">
      <c r="A8" s="6" t="s">
        <v>1</v>
      </c>
      <c r="B8" s="8" t="s">
        <v>19</v>
      </c>
      <c r="C8" s="110">
        <v>4662</v>
      </c>
      <c r="D8" s="111">
        <f t="shared" si="0"/>
        <v>1</v>
      </c>
      <c r="E8" s="111">
        <f t="shared" si="2"/>
        <v>0</v>
      </c>
      <c r="F8" s="111">
        <f t="shared" si="1"/>
        <v>0</v>
      </c>
      <c r="G8" s="111">
        <f t="shared" si="1"/>
        <v>1</v>
      </c>
      <c r="H8" s="111">
        <v>52</v>
      </c>
      <c r="J8" s="107" t="s">
        <v>14</v>
      </c>
      <c r="K8" s="26"/>
      <c r="L8" s="26"/>
      <c r="M8" s="26"/>
      <c r="N8" s="26"/>
      <c r="O8" s="26"/>
      <c r="P8" s="26"/>
      <c r="Q8" s="26"/>
    </row>
    <row r="9" spans="1:17" x14ac:dyDescent="0.4">
      <c r="A9" s="6" t="s">
        <v>1</v>
      </c>
      <c r="B9" s="8" t="s">
        <v>19</v>
      </c>
      <c r="C9" s="110">
        <v>4662</v>
      </c>
      <c r="D9" s="111">
        <f t="shared" si="0"/>
        <v>1</v>
      </c>
      <c r="E9" s="111">
        <f t="shared" si="2"/>
        <v>0</v>
      </c>
      <c r="F9" s="111">
        <f t="shared" si="1"/>
        <v>0</v>
      </c>
      <c r="G9" s="111">
        <f t="shared" si="1"/>
        <v>1</v>
      </c>
      <c r="H9" s="111">
        <v>52</v>
      </c>
      <c r="J9" s="21"/>
      <c r="K9" s="21" t="s">
        <v>30</v>
      </c>
      <c r="L9" s="21" t="s">
        <v>101</v>
      </c>
      <c r="M9" s="21" t="s">
        <v>31</v>
      </c>
      <c r="N9" s="21" t="s">
        <v>116</v>
      </c>
      <c r="O9" s="21" t="s">
        <v>117</v>
      </c>
      <c r="P9" s="26"/>
      <c r="Q9" s="26"/>
    </row>
    <row r="10" spans="1:17" x14ac:dyDescent="0.4">
      <c r="A10" s="6" t="s">
        <v>1</v>
      </c>
      <c r="B10" s="8" t="s">
        <v>22</v>
      </c>
      <c r="C10" s="110">
        <v>4662</v>
      </c>
      <c r="D10" s="111">
        <f t="shared" si="0"/>
        <v>1</v>
      </c>
      <c r="E10" s="111">
        <f t="shared" si="2"/>
        <v>0</v>
      </c>
      <c r="F10" s="111">
        <f t="shared" si="1"/>
        <v>0</v>
      </c>
      <c r="G10" s="111">
        <f t="shared" si="1"/>
        <v>1</v>
      </c>
      <c r="H10" s="111">
        <v>52</v>
      </c>
      <c r="J10" s="17" t="s">
        <v>118</v>
      </c>
      <c r="K10" s="22">
        <v>98234150.909729362</v>
      </c>
      <c r="L10" s="17">
        <v>5</v>
      </c>
      <c r="M10" s="22">
        <v>19646830.181945872</v>
      </c>
      <c r="N10" s="22">
        <v>138.19686847064153</v>
      </c>
      <c r="O10" s="22">
        <v>0</v>
      </c>
      <c r="P10" s="26"/>
      <c r="Q10" s="26"/>
    </row>
    <row r="11" spans="1:17" x14ac:dyDescent="0.4">
      <c r="A11" s="6" t="s">
        <v>1</v>
      </c>
      <c r="B11" s="8" t="s">
        <v>24</v>
      </c>
      <c r="C11" s="110">
        <v>2922</v>
      </c>
      <c r="D11" s="111">
        <f t="shared" si="0"/>
        <v>1</v>
      </c>
      <c r="E11" s="111">
        <f t="shared" si="2"/>
        <v>1</v>
      </c>
      <c r="F11" s="111">
        <f t="shared" si="1"/>
        <v>0</v>
      </c>
      <c r="G11" s="111">
        <f t="shared" si="1"/>
        <v>0</v>
      </c>
      <c r="H11" s="111">
        <v>57</v>
      </c>
      <c r="J11" s="17" t="s">
        <v>119</v>
      </c>
      <c r="K11" s="22">
        <v>24452470.079034947</v>
      </c>
      <c r="L11" s="17">
        <v>172</v>
      </c>
      <c r="M11" s="22">
        <v>142165.52371531946</v>
      </c>
      <c r="N11" s="22"/>
      <c r="O11" s="22"/>
      <c r="P11" s="26"/>
      <c r="Q11" s="26"/>
    </row>
    <row r="12" spans="1:17" ht="19.5" thickBot="1" x14ac:dyDescent="0.45">
      <c r="A12" s="6" t="s">
        <v>1</v>
      </c>
      <c r="B12" s="8" t="s">
        <v>24</v>
      </c>
      <c r="C12" s="110">
        <v>2922</v>
      </c>
      <c r="D12" s="111">
        <f t="shared" si="0"/>
        <v>1</v>
      </c>
      <c r="E12" s="111">
        <f t="shared" si="2"/>
        <v>1</v>
      </c>
      <c r="F12" s="111">
        <f t="shared" si="1"/>
        <v>0</v>
      </c>
      <c r="G12" s="111">
        <f t="shared" si="1"/>
        <v>0</v>
      </c>
      <c r="H12" s="111">
        <v>57</v>
      </c>
      <c r="J12" s="19" t="s">
        <v>120</v>
      </c>
      <c r="K12" s="20">
        <v>122686620.98876414</v>
      </c>
      <c r="L12" s="19">
        <v>177</v>
      </c>
      <c r="M12" s="20">
        <v>693144.75134894997</v>
      </c>
      <c r="N12" s="20"/>
      <c r="O12" s="20"/>
      <c r="P12" s="26"/>
      <c r="Q12" s="26"/>
    </row>
    <row r="13" spans="1:17" x14ac:dyDescent="0.4">
      <c r="A13" s="6" t="s">
        <v>1</v>
      </c>
      <c r="B13" s="8" t="s">
        <v>24</v>
      </c>
      <c r="C13" s="110">
        <v>2922</v>
      </c>
      <c r="D13" s="111">
        <f t="shared" si="0"/>
        <v>1</v>
      </c>
      <c r="E13" s="111">
        <f t="shared" si="2"/>
        <v>1</v>
      </c>
      <c r="F13" s="111">
        <f t="shared" si="1"/>
        <v>0</v>
      </c>
      <c r="G13" s="111">
        <f t="shared" si="1"/>
        <v>0</v>
      </c>
      <c r="H13" s="111">
        <v>57</v>
      </c>
      <c r="J13" s="26"/>
      <c r="K13" s="26"/>
      <c r="L13" s="26"/>
      <c r="M13" s="26"/>
      <c r="N13" s="26"/>
      <c r="O13" s="26"/>
      <c r="P13" s="26"/>
      <c r="Q13" s="26"/>
    </row>
    <row r="14" spans="1:17" ht="19.5" thickBot="1" x14ac:dyDescent="0.45">
      <c r="A14" s="6" t="s">
        <v>1</v>
      </c>
      <c r="B14" s="8" t="s">
        <v>24</v>
      </c>
      <c r="C14" s="110">
        <v>2922</v>
      </c>
      <c r="D14" s="111">
        <f t="shared" si="0"/>
        <v>1</v>
      </c>
      <c r="E14" s="111">
        <f t="shared" si="2"/>
        <v>1</v>
      </c>
      <c r="F14" s="111">
        <f t="shared" si="1"/>
        <v>0</v>
      </c>
      <c r="G14" s="111">
        <f t="shared" si="1"/>
        <v>0</v>
      </c>
      <c r="H14" s="111">
        <v>57</v>
      </c>
      <c r="J14" s="107" t="s">
        <v>121</v>
      </c>
      <c r="K14" s="26"/>
      <c r="L14" s="26"/>
      <c r="M14" s="26"/>
      <c r="N14" s="26"/>
      <c r="O14" s="26"/>
      <c r="P14" s="26"/>
      <c r="Q14" s="26"/>
    </row>
    <row r="15" spans="1:17" x14ac:dyDescent="0.4">
      <c r="A15" s="6" t="s">
        <v>1</v>
      </c>
      <c r="B15" s="8" t="s">
        <v>24</v>
      </c>
      <c r="C15" s="110">
        <v>2922</v>
      </c>
      <c r="D15" s="111">
        <f t="shared" si="0"/>
        <v>1</v>
      </c>
      <c r="E15" s="111">
        <f t="shared" si="2"/>
        <v>1</v>
      </c>
      <c r="F15" s="111">
        <f t="shared" si="1"/>
        <v>0</v>
      </c>
      <c r="G15" s="111">
        <f t="shared" si="1"/>
        <v>0</v>
      </c>
      <c r="H15" s="111">
        <v>57</v>
      </c>
      <c r="J15" s="21"/>
      <c r="K15" s="21" t="s">
        <v>122</v>
      </c>
      <c r="L15" s="21" t="s">
        <v>13</v>
      </c>
      <c r="M15" s="21" t="s">
        <v>32</v>
      </c>
      <c r="N15" s="21" t="s">
        <v>16</v>
      </c>
      <c r="O15" s="21" t="s">
        <v>123</v>
      </c>
      <c r="P15" s="21" t="s">
        <v>124</v>
      </c>
      <c r="Q15" s="21" t="s">
        <v>125</v>
      </c>
    </row>
    <row r="16" spans="1:17" x14ac:dyDescent="0.4">
      <c r="A16" s="6" t="s">
        <v>1</v>
      </c>
      <c r="B16" s="8" t="s">
        <v>24</v>
      </c>
      <c r="C16" s="110">
        <v>2922</v>
      </c>
      <c r="D16" s="111">
        <f t="shared" si="0"/>
        <v>1</v>
      </c>
      <c r="E16" s="111">
        <f t="shared" si="2"/>
        <v>1</v>
      </c>
      <c r="F16" s="111">
        <f t="shared" si="1"/>
        <v>0</v>
      </c>
      <c r="G16" s="111">
        <f t="shared" si="1"/>
        <v>0</v>
      </c>
      <c r="H16" s="111">
        <v>57</v>
      </c>
      <c r="J16" s="17" t="s">
        <v>15</v>
      </c>
      <c r="K16" s="23">
        <v>-1003.7660743040733</v>
      </c>
      <c r="L16" s="23">
        <v>148.88718620829479</v>
      </c>
      <c r="M16" s="23"/>
      <c r="N16" s="23">
        <v>-6.7417895378840305</v>
      </c>
      <c r="O16" s="24">
        <v>2.2735591187483806E-10</v>
      </c>
      <c r="P16" s="28"/>
      <c r="Q16" s="28"/>
    </row>
    <row r="17" spans="1:17" x14ac:dyDescent="0.4">
      <c r="A17" s="6" t="s">
        <v>1</v>
      </c>
      <c r="B17" s="8" t="s">
        <v>24</v>
      </c>
      <c r="C17" s="110">
        <v>2922</v>
      </c>
      <c r="D17" s="111">
        <f t="shared" si="0"/>
        <v>1</v>
      </c>
      <c r="E17" s="111">
        <f t="shared" si="2"/>
        <v>1</v>
      </c>
      <c r="F17" s="111">
        <f t="shared" si="1"/>
        <v>0</v>
      </c>
      <c r="G17" s="111">
        <f t="shared" si="1"/>
        <v>0</v>
      </c>
      <c r="H17" s="111">
        <v>57</v>
      </c>
      <c r="J17" s="26" t="s">
        <v>1</v>
      </c>
      <c r="K17" s="23">
        <v>634.49946654141252</v>
      </c>
      <c r="L17" s="23">
        <v>69.430725729830613</v>
      </c>
      <c r="M17" s="23">
        <v>0.33457118834972099</v>
      </c>
      <c r="N17" s="23">
        <v>9.1385976435041432</v>
      </c>
      <c r="O17" s="24">
        <v>2.2204460492503131E-16</v>
      </c>
      <c r="P17" s="28">
        <v>83.513966889859475</v>
      </c>
      <c r="Q17" s="28">
        <v>1.1567003869814023</v>
      </c>
    </row>
    <row r="18" spans="1:17" x14ac:dyDescent="0.4">
      <c r="A18" s="6" t="s">
        <v>1</v>
      </c>
      <c r="B18" s="8" t="s">
        <v>24</v>
      </c>
      <c r="C18" s="110">
        <v>2970</v>
      </c>
      <c r="D18" s="111">
        <f t="shared" si="0"/>
        <v>1</v>
      </c>
      <c r="E18" s="111">
        <f t="shared" si="2"/>
        <v>1</v>
      </c>
      <c r="F18" s="111">
        <f t="shared" si="2"/>
        <v>0</v>
      </c>
      <c r="G18" s="111">
        <f t="shared" si="2"/>
        <v>0</v>
      </c>
      <c r="H18" s="111">
        <v>52</v>
      </c>
      <c r="J18" s="27" t="s">
        <v>23</v>
      </c>
      <c r="K18" s="23">
        <v>758.42525935055505</v>
      </c>
      <c r="L18" s="23">
        <v>131.28592508624817</v>
      </c>
      <c r="M18" s="23">
        <v>0.45572728771686094</v>
      </c>
      <c r="N18" s="23">
        <v>5.7768969434637283</v>
      </c>
      <c r="O18" s="24">
        <v>3.4904976464744664E-8</v>
      </c>
      <c r="P18" s="28">
        <v>33.372538295400567</v>
      </c>
      <c r="Q18" s="28">
        <v>5.3706115747770902</v>
      </c>
    </row>
    <row r="19" spans="1:17" x14ac:dyDescent="0.4">
      <c r="A19" s="6" t="s">
        <v>1</v>
      </c>
      <c r="B19" s="8" t="s">
        <v>24</v>
      </c>
      <c r="C19" s="110">
        <v>2970</v>
      </c>
      <c r="D19" s="111">
        <f t="shared" si="0"/>
        <v>1</v>
      </c>
      <c r="E19" s="111">
        <f t="shared" si="2"/>
        <v>1</v>
      </c>
      <c r="F19" s="111">
        <f t="shared" si="2"/>
        <v>0</v>
      </c>
      <c r="G19" s="111">
        <f t="shared" si="2"/>
        <v>0</v>
      </c>
      <c r="H19" s="111">
        <v>52</v>
      </c>
      <c r="J19" s="26" t="s">
        <v>26</v>
      </c>
      <c r="K19" s="28">
        <v>1160.9309585083111</v>
      </c>
      <c r="L19" s="28">
        <v>153.81414499085102</v>
      </c>
      <c r="M19" s="23">
        <v>0.4938627345374304</v>
      </c>
      <c r="N19" s="23">
        <v>7.5476215700276725</v>
      </c>
      <c r="O19" s="24">
        <v>2.4742430326796239E-12</v>
      </c>
      <c r="P19" s="28">
        <v>56.966591364346989</v>
      </c>
      <c r="Q19" s="28">
        <v>3.6948362494586502</v>
      </c>
    </row>
    <row r="20" spans="1:17" x14ac:dyDescent="0.4">
      <c r="A20" s="6" t="s">
        <v>1</v>
      </c>
      <c r="B20" s="8" t="s">
        <v>24</v>
      </c>
      <c r="C20" s="110">
        <v>2970</v>
      </c>
      <c r="D20" s="111">
        <f t="shared" si="0"/>
        <v>1</v>
      </c>
      <c r="E20" s="111">
        <f t="shared" si="2"/>
        <v>1</v>
      </c>
      <c r="F20" s="111">
        <f t="shared" si="2"/>
        <v>0</v>
      </c>
      <c r="G20" s="111">
        <f t="shared" si="2"/>
        <v>0</v>
      </c>
      <c r="H20" s="111">
        <v>52</v>
      </c>
      <c r="J20" s="26" t="s">
        <v>18</v>
      </c>
      <c r="K20" s="28">
        <v>1736.0576953476782</v>
      </c>
      <c r="L20" s="28">
        <v>140.29165853531339</v>
      </c>
      <c r="M20" s="23">
        <v>0.92180726625613485</v>
      </c>
      <c r="N20" s="28">
        <v>12.374632344307827</v>
      </c>
      <c r="O20" s="24">
        <v>0</v>
      </c>
      <c r="P20" s="28">
        <v>153.13152565678942</v>
      </c>
      <c r="Q20" s="28">
        <v>4.7887102611809151</v>
      </c>
    </row>
    <row r="21" spans="1:17" ht="19.5" thickBot="1" x14ac:dyDescent="0.45">
      <c r="A21" s="6" t="s">
        <v>1</v>
      </c>
      <c r="B21" s="8" t="s">
        <v>24</v>
      </c>
      <c r="C21" s="110">
        <v>2970</v>
      </c>
      <c r="D21" s="111">
        <f t="shared" si="0"/>
        <v>1</v>
      </c>
      <c r="E21" s="111">
        <f t="shared" si="2"/>
        <v>1</v>
      </c>
      <c r="F21" s="111">
        <f t="shared" si="2"/>
        <v>0</v>
      </c>
      <c r="G21" s="111">
        <f t="shared" si="2"/>
        <v>0</v>
      </c>
      <c r="H21" s="111">
        <v>52</v>
      </c>
      <c r="J21" s="29" t="s">
        <v>4</v>
      </c>
      <c r="K21" s="140">
        <v>48.291128460017219</v>
      </c>
      <c r="L21" s="30">
        <v>2.7091435011553742</v>
      </c>
      <c r="M21" s="30">
        <v>0.67103743708514485</v>
      </c>
      <c r="N21" s="30">
        <v>17.825238286352274</v>
      </c>
      <c r="O21" s="31">
        <v>0</v>
      </c>
      <c r="P21" s="30">
        <v>317.73911996523896</v>
      </c>
      <c r="Q21" s="30">
        <v>1.2229979467470939</v>
      </c>
    </row>
    <row r="22" spans="1:17" x14ac:dyDescent="0.4">
      <c r="A22" s="6" t="s">
        <v>1</v>
      </c>
      <c r="B22" s="8" t="s">
        <v>24</v>
      </c>
      <c r="C22" s="110">
        <v>2970</v>
      </c>
      <c r="D22" s="111">
        <f t="shared" si="0"/>
        <v>1</v>
      </c>
      <c r="E22" s="111">
        <f t="shared" si="2"/>
        <v>1</v>
      </c>
      <c r="F22" s="111">
        <f t="shared" si="2"/>
        <v>0</v>
      </c>
      <c r="G22" s="111">
        <f t="shared" si="2"/>
        <v>0</v>
      </c>
      <c r="H22" s="111">
        <v>52</v>
      </c>
    </row>
    <row r="23" spans="1:17" x14ac:dyDescent="0.4">
      <c r="A23" s="6" t="s">
        <v>1</v>
      </c>
      <c r="B23" s="8" t="s">
        <v>24</v>
      </c>
      <c r="C23" s="110">
        <v>2970</v>
      </c>
      <c r="D23" s="111">
        <f t="shared" si="0"/>
        <v>1</v>
      </c>
      <c r="E23" s="111">
        <f t="shared" si="2"/>
        <v>1</v>
      </c>
      <c r="F23" s="111">
        <f t="shared" si="2"/>
        <v>0</v>
      </c>
      <c r="G23" s="111">
        <f t="shared" si="2"/>
        <v>0</v>
      </c>
      <c r="H23" s="111">
        <v>52</v>
      </c>
    </row>
    <row r="24" spans="1:17" x14ac:dyDescent="0.4">
      <c r="A24" s="6" t="s">
        <v>1</v>
      </c>
      <c r="B24" s="8" t="s">
        <v>24</v>
      </c>
      <c r="C24" s="110">
        <v>2970</v>
      </c>
      <c r="D24" s="111">
        <f t="shared" si="0"/>
        <v>1</v>
      </c>
      <c r="E24" s="111">
        <f t="shared" si="2"/>
        <v>1</v>
      </c>
      <c r="F24" s="111">
        <f t="shared" si="2"/>
        <v>0</v>
      </c>
      <c r="G24" s="111">
        <f t="shared" si="2"/>
        <v>0</v>
      </c>
      <c r="H24" s="111">
        <v>52</v>
      </c>
    </row>
    <row r="25" spans="1:17" x14ac:dyDescent="0.4">
      <c r="A25" s="6" t="s">
        <v>1</v>
      </c>
      <c r="B25" s="8" t="s">
        <v>24</v>
      </c>
      <c r="C25" s="110">
        <v>2970</v>
      </c>
      <c r="D25" s="111">
        <f t="shared" si="0"/>
        <v>1</v>
      </c>
      <c r="E25" s="111">
        <f t="shared" si="2"/>
        <v>1</v>
      </c>
      <c r="F25" s="111">
        <f t="shared" si="2"/>
        <v>0</v>
      </c>
      <c r="G25" s="111">
        <f t="shared" si="2"/>
        <v>0</v>
      </c>
      <c r="H25" s="111">
        <v>52</v>
      </c>
    </row>
    <row r="26" spans="1:17" x14ac:dyDescent="0.4">
      <c r="A26" s="6" t="s">
        <v>1</v>
      </c>
      <c r="B26" s="8" t="s">
        <v>24</v>
      </c>
      <c r="C26" s="110">
        <v>2970</v>
      </c>
      <c r="D26" s="111">
        <f t="shared" si="0"/>
        <v>1</v>
      </c>
      <c r="E26" s="111">
        <f t="shared" si="2"/>
        <v>1</v>
      </c>
      <c r="F26" s="111">
        <f t="shared" si="2"/>
        <v>0</v>
      </c>
      <c r="G26" s="111">
        <f t="shared" si="2"/>
        <v>0</v>
      </c>
      <c r="H26" s="111">
        <v>52</v>
      </c>
    </row>
    <row r="27" spans="1:17" x14ac:dyDescent="0.4">
      <c r="A27" s="6" t="s">
        <v>1</v>
      </c>
      <c r="B27" s="8" t="s">
        <v>24</v>
      </c>
      <c r="C27" s="110">
        <v>2970</v>
      </c>
      <c r="D27" s="111">
        <f t="shared" si="0"/>
        <v>1</v>
      </c>
      <c r="E27" s="111">
        <f t="shared" si="2"/>
        <v>1</v>
      </c>
      <c r="F27" s="111">
        <f t="shared" si="2"/>
        <v>0</v>
      </c>
      <c r="G27" s="111">
        <f t="shared" si="2"/>
        <v>0</v>
      </c>
      <c r="H27" s="111">
        <v>52</v>
      </c>
    </row>
    <row r="28" spans="1:17" x14ac:dyDescent="0.4">
      <c r="A28" s="6" t="s">
        <v>1</v>
      </c>
      <c r="B28" s="8" t="s">
        <v>24</v>
      </c>
      <c r="C28" s="110">
        <v>2970</v>
      </c>
      <c r="D28" s="111">
        <f t="shared" si="0"/>
        <v>1</v>
      </c>
      <c r="E28" s="111">
        <f t="shared" si="2"/>
        <v>1</v>
      </c>
      <c r="F28" s="111">
        <f t="shared" si="2"/>
        <v>0</v>
      </c>
      <c r="G28" s="111">
        <f t="shared" si="2"/>
        <v>0</v>
      </c>
      <c r="H28" s="111">
        <v>52</v>
      </c>
    </row>
    <row r="29" spans="1:17" x14ac:dyDescent="0.4">
      <c r="A29" s="6" t="s">
        <v>1</v>
      </c>
      <c r="B29" s="8" t="s">
        <v>9</v>
      </c>
      <c r="C29" s="110">
        <v>2442</v>
      </c>
      <c r="D29" s="111">
        <f t="shared" si="0"/>
        <v>1</v>
      </c>
      <c r="E29" s="111">
        <f t="shared" si="2"/>
        <v>0</v>
      </c>
      <c r="F29" s="111">
        <f t="shared" si="2"/>
        <v>0</v>
      </c>
      <c r="G29" s="111">
        <f t="shared" si="2"/>
        <v>0</v>
      </c>
      <c r="H29" s="111">
        <v>52</v>
      </c>
    </row>
    <row r="30" spans="1:17" x14ac:dyDescent="0.4">
      <c r="A30" s="6" t="s">
        <v>1</v>
      </c>
      <c r="B30" s="8" t="s">
        <v>9</v>
      </c>
      <c r="C30" s="110">
        <v>2442</v>
      </c>
      <c r="D30" s="111">
        <f t="shared" si="0"/>
        <v>1</v>
      </c>
      <c r="E30" s="111">
        <f t="shared" si="2"/>
        <v>0</v>
      </c>
      <c r="F30" s="111">
        <f t="shared" si="2"/>
        <v>0</v>
      </c>
      <c r="G30" s="111">
        <f t="shared" si="2"/>
        <v>0</v>
      </c>
      <c r="H30" s="111">
        <v>52</v>
      </c>
    </row>
    <row r="31" spans="1:17" x14ac:dyDescent="0.4">
      <c r="A31" s="6" t="s">
        <v>1</v>
      </c>
      <c r="B31" s="8" t="s">
        <v>9</v>
      </c>
      <c r="C31" s="110">
        <v>2442</v>
      </c>
      <c r="D31" s="111">
        <f t="shared" si="0"/>
        <v>1</v>
      </c>
      <c r="E31" s="111">
        <f t="shared" si="2"/>
        <v>0</v>
      </c>
      <c r="F31" s="111">
        <f t="shared" si="2"/>
        <v>0</v>
      </c>
      <c r="G31" s="111">
        <f t="shared" si="2"/>
        <v>0</v>
      </c>
      <c r="H31" s="111">
        <v>52</v>
      </c>
    </row>
    <row r="32" spans="1:17" x14ac:dyDescent="0.4">
      <c r="A32" s="6" t="s">
        <v>1</v>
      </c>
      <c r="B32" s="8" t="s">
        <v>26</v>
      </c>
      <c r="C32" s="110">
        <v>3386</v>
      </c>
      <c r="D32" s="111">
        <f t="shared" si="0"/>
        <v>1</v>
      </c>
      <c r="E32" s="111">
        <f t="shared" si="2"/>
        <v>0</v>
      </c>
      <c r="F32" s="111">
        <f t="shared" si="2"/>
        <v>1</v>
      </c>
      <c r="G32" s="111">
        <f t="shared" si="2"/>
        <v>0</v>
      </c>
      <c r="H32" s="111">
        <v>52</v>
      </c>
    </row>
    <row r="33" spans="1:8" x14ac:dyDescent="0.4">
      <c r="A33" s="6" t="s">
        <v>1</v>
      </c>
      <c r="B33" s="8" t="s">
        <v>24</v>
      </c>
      <c r="C33" s="110">
        <v>2838</v>
      </c>
      <c r="D33" s="111">
        <f t="shared" si="0"/>
        <v>1</v>
      </c>
      <c r="E33" s="111">
        <f t="shared" si="2"/>
        <v>1</v>
      </c>
      <c r="F33" s="111">
        <f t="shared" si="2"/>
        <v>0</v>
      </c>
      <c r="G33" s="111">
        <f t="shared" si="2"/>
        <v>0</v>
      </c>
      <c r="H33" s="111">
        <v>47</v>
      </c>
    </row>
    <row r="34" spans="1:8" x14ac:dyDescent="0.4">
      <c r="A34" s="6" t="s">
        <v>1</v>
      </c>
      <c r="B34" s="8" t="s">
        <v>24</v>
      </c>
      <c r="C34" s="110">
        <v>2838</v>
      </c>
      <c r="D34" s="111">
        <f t="shared" ref="D34:D65" si="3">IF(A34=$D$1,1,0)</f>
        <v>1</v>
      </c>
      <c r="E34" s="111">
        <f t="shared" si="2"/>
        <v>1</v>
      </c>
      <c r="F34" s="111">
        <f t="shared" si="2"/>
        <v>0</v>
      </c>
      <c r="G34" s="111">
        <f t="shared" si="2"/>
        <v>0</v>
      </c>
      <c r="H34" s="111">
        <v>47</v>
      </c>
    </row>
    <row r="35" spans="1:8" x14ac:dyDescent="0.4">
      <c r="A35" s="6" t="s">
        <v>1</v>
      </c>
      <c r="B35" s="8" t="s">
        <v>24</v>
      </c>
      <c r="C35" s="110">
        <v>2838</v>
      </c>
      <c r="D35" s="111">
        <f t="shared" si="3"/>
        <v>1</v>
      </c>
      <c r="E35" s="111">
        <f t="shared" ref="E35:G66" si="4">IF($B35=E$1,1,0)</f>
        <v>1</v>
      </c>
      <c r="F35" s="111">
        <f t="shared" si="4"/>
        <v>0</v>
      </c>
      <c r="G35" s="111">
        <f t="shared" si="4"/>
        <v>0</v>
      </c>
      <c r="H35" s="111">
        <v>47</v>
      </c>
    </row>
    <row r="36" spans="1:8" x14ac:dyDescent="0.4">
      <c r="A36" s="6" t="s">
        <v>1</v>
      </c>
      <c r="B36" s="8" t="s">
        <v>24</v>
      </c>
      <c r="C36" s="110">
        <v>2838</v>
      </c>
      <c r="D36" s="111">
        <f t="shared" si="3"/>
        <v>1</v>
      </c>
      <c r="E36" s="111">
        <f t="shared" si="4"/>
        <v>1</v>
      </c>
      <c r="F36" s="111">
        <f t="shared" si="4"/>
        <v>0</v>
      </c>
      <c r="G36" s="111">
        <f t="shared" si="4"/>
        <v>0</v>
      </c>
      <c r="H36" s="111">
        <v>47</v>
      </c>
    </row>
    <row r="37" spans="1:8" x14ac:dyDescent="0.4">
      <c r="A37" s="6" t="s">
        <v>1</v>
      </c>
      <c r="B37" s="8" t="s">
        <v>24</v>
      </c>
      <c r="C37" s="110">
        <v>2838</v>
      </c>
      <c r="D37" s="111">
        <f t="shared" si="3"/>
        <v>1</v>
      </c>
      <c r="E37" s="111">
        <f t="shared" si="4"/>
        <v>1</v>
      </c>
      <c r="F37" s="111">
        <f t="shared" si="4"/>
        <v>0</v>
      </c>
      <c r="G37" s="111">
        <f t="shared" si="4"/>
        <v>0</v>
      </c>
      <c r="H37" s="111">
        <v>47</v>
      </c>
    </row>
    <row r="38" spans="1:8" x14ac:dyDescent="0.4">
      <c r="A38" s="6" t="s">
        <v>1</v>
      </c>
      <c r="B38" s="8" t="s">
        <v>24</v>
      </c>
      <c r="C38" s="110">
        <v>2838</v>
      </c>
      <c r="D38" s="111">
        <f t="shared" si="3"/>
        <v>1</v>
      </c>
      <c r="E38" s="111">
        <f t="shared" si="4"/>
        <v>1</v>
      </c>
      <c r="F38" s="111">
        <f t="shared" si="4"/>
        <v>0</v>
      </c>
      <c r="G38" s="111">
        <f t="shared" si="4"/>
        <v>0</v>
      </c>
      <c r="H38" s="111">
        <v>47</v>
      </c>
    </row>
    <row r="39" spans="1:8" x14ac:dyDescent="0.4">
      <c r="A39" s="6" t="s">
        <v>1</v>
      </c>
      <c r="B39" s="8" t="s">
        <v>24</v>
      </c>
      <c r="C39" s="110">
        <v>2838</v>
      </c>
      <c r="D39" s="111">
        <f t="shared" si="3"/>
        <v>1</v>
      </c>
      <c r="E39" s="111">
        <f t="shared" si="4"/>
        <v>1</v>
      </c>
      <c r="F39" s="111">
        <f t="shared" si="4"/>
        <v>0</v>
      </c>
      <c r="G39" s="111">
        <f t="shared" si="4"/>
        <v>0</v>
      </c>
      <c r="H39" s="111">
        <v>47</v>
      </c>
    </row>
    <row r="40" spans="1:8" x14ac:dyDescent="0.4">
      <c r="A40" s="6" t="s">
        <v>1</v>
      </c>
      <c r="B40" s="8" t="s">
        <v>24</v>
      </c>
      <c r="C40" s="110">
        <v>2838</v>
      </c>
      <c r="D40" s="111">
        <f t="shared" si="3"/>
        <v>1</v>
      </c>
      <c r="E40" s="111">
        <f t="shared" si="4"/>
        <v>1</v>
      </c>
      <c r="F40" s="111">
        <f t="shared" si="4"/>
        <v>0</v>
      </c>
      <c r="G40" s="111">
        <f t="shared" si="4"/>
        <v>0</v>
      </c>
      <c r="H40" s="111">
        <v>47</v>
      </c>
    </row>
    <row r="41" spans="1:8" x14ac:dyDescent="0.4">
      <c r="A41" s="6" t="s">
        <v>1</v>
      </c>
      <c r="B41" s="8" t="s">
        <v>24</v>
      </c>
      <c r="C41" s="110">
        <v>2838</v>
      </c>
      <c r="D41" s="111">
        <f t="shared" si="3"/>
        <v>1</v>
      </c>
      <c r="E41" s="111">
        <f t="shared" si="4"/>
        <v>1</v>
      </c>
      <c r="F41" s="111">
        <f t="shared" si="4"/>
        <v>0</v>
      </c>
      <c r="G41" s="111">
        <f t="shared" si="4"/>
        <v>0</v>
      </c>
      <c r="H41" s="111">
        <v>47</v>
      </c>
    </row>
    <row r="42" spans="1:8" x14ac:dyDescent="0.4">
      <c r="A42" s="6" t="s">
        <v>1</v>
      </c>
      <c r="B42" s="8" t="s">
        <v>19</v>
      </c>
      <c r="C42" s="110">
        <v>4173</v>
      </c>
      <c r="D42" s="111">
        <f t="shared" si="3"/>
        <v>1</v>
      </c>
      <c r="E42" s="111">
        <f t="shared" si="4"/>
        <v>0</v>
      </c>
      <c r="F42" s="111">
        <f t="shared" si="4"/>
        <v>0</v>
      </c>
      <c r="G42" s="111">
        <f t="shared" si="4"/>
        <v>1</v>
      </c>
      <c r="H42" s="111">
        <v>47</v>
      </c>
    </row>
    <row r="43" spans="1:8" x14ac:dyDescent="0.4">
      <c r="A43" s="6" t="s">
        <v>1</v>
      </c>
      <c r="B43" s="8" t="s">
        <v>19</v>
      </c>
      <c r="C43" s="110">
        <v>4173</v>
      </c>
      <c r="D43" s="111">
        <f t="shared" si="3"/>
        <v>1</v>
      </c>
      <c r="E43" s="111">
        <f t="shared" si="4"/>
        <v>0</v>
      </c>
      <c r="F43" s="111">
        <f t="shared" si="4"/>
        <v>0</v>
      </c>
      <c r="G43" s="111">
        <f t="shared" si="4"/>
        <v>1</v>
      </c>
      <c r="H43" s="111">
        <v>47</v>
      </c>
    </row>
    <row r="44" spans="1:8" x14ac:dyDescent="0.4">
      <c r="A44" s="6" t="s">
        <v>1</v>
      </c>
      <c r="B44" s="8" t="s">
        <v>22</v>
      </c>
      <c r="C44" s="110">
        <v>4173</v>
      </c>
      <c r="D44" s="111">
        <f t="shared" si="3"/>
        <v>1</v>
      </c>
      <c r="E44" s="111">
        <f t="shared" si="4"/>
        <v>0</v>
      </c>
      <c r="F44" s="111">
        <f t="shared" si="4"/>
        <v>0</v>
      </c>
      <c r="G44" s="111">
        <f t="shared" si="4"/>
        <v>1</v>
      </c>
      <c r="H44" s="111">
        <v>47</v>
      </c>
    </row>
    <row r="45" spans="1:8" x14ac:dyDescent="0.4">
      <c r="A45" s="6" t="s">
        <v>1</v>
      </c>
      <c r="B45" s="8" t="s">
        <v>19</v>
      </c>
      <c r="C45" s="110">
        <v>4173</v>
      </c>
      <c r="D45" s="111">
        <f t="shared" si="3"/>
        <v>1</v>
      </c>
      <c r="E45" s="111">
        <f t="shared" si="4"/>
        <v>0</v>
      </c>
      <c r="F45" s="111">
        <f t="shared" si="4"/>
        <v>0</v>
      </c>
      <c r="G45" s="111">
        <f t="shared" si="4"/>
        <v>1</v>
      </c>
      <c r="H45" s="111">
        <v>47</v>
      </c>
    </row>
    <row r="46" spans="1:8" x14ac:dyDescent="0.4">
      <c r="A46" s="6" t="s">
        <v>1</v>
      </c>
      <c r="B46" s="8" t="s">
        <v>19</v>
      </c>
      <c r="C46" s="110">
        <v>4173</v>
      </c>
      <c r="D46" s="111">
        <f t="shared" si="3"/>
        <v>1</v>
      </c>
      <c r="E46" s="111">
        <f t="shared" si="4"/>
        <v>0</v>
      </c>
      <c r="F46" s="111">
        <f t="shared" si="4"/>
        <v>0</v>
      </c>
      <c r="G46" s="111">
        <f t="shared" si="4"/>
        <v>1</v>
      </c>
      <c r="H46" s="111">
        <v>47</v>
      </c>
    </row>
    <row r="47" spans="1:8" x14ac:dyDescent="0.4">
      <c r="A47" s="6" t="s">
        <v>1</v>
      </c>
      <c r="B47" s="8" t="s">
        <v>9</v>
      </c>
      <c r="C47" s="110">
        <v>2264</v>
      </c>
      <c r="D47" s="111">
        <f t="shared" si="3"/>
        <v>1</v>
      </c>
      <c r="E47" s="111">
        <f t="shared" si="4"/>
        <v>0</v>
      </c>
      <c r="F47" s="111">
        <f t="shared" si="4"/>
        <v>0</v>
      </c>
      <c r="G47" s="111">
        <f t="shared" si="4"/>
        <v>0</v>
      </c>
      <c r="H47" s="111">
        <v>47</v>
      </c>
    </row>
    <row r="48" spans="1:8" x14ac:dyDescent="0.4">
      <c r="A48" s="6" t="s">
        <v>1</v>
      </c>
      <c r="B48" s="8" t="s">
        <v>26</v>
      </c>
      <c r="C48" s="110">
        <v>3105</v>
      </c>
      <c r="D48" s="111">
        <f t="shared" si="3"/>
        <v>1</v>
      </c>
      <c r="E48" s="111">
        <f t="shared" si="4"/>
        <v>0</v>
      </c>
      <c r="F48" s="111">
        <f t="shared" si="4"/>
        <v>1</v>
      </c>
      <c r="G48" s="111">
        <f t="shared" si="4"/>
        <v>0</v>
      </c>
      <c r="H48" s="111">
        <v>47</v>
      </c>
    </row>
    <row r="49" spans="1:8" x14ac:dyDescent="0.4">
      <c r="A49" s="6" t="s">
        <v>1</v>
      </c>
      <c r="B49" s="8" t="s">
        <v>9</v>
      </c>
      <c r="C49" s="110">
        <v>1723</v>
      </c>
      <c r="D49" s="111">
        <f t="shared" si="3"/>
        <v>1</v>
      </c>
      <c r="E49" s="111">
        <f t="shared" si="4"/>
        <v>0</v>
      </c>
      <c r="F49" s="111">
        <f t="shared" si="4"/>
        <v>0</v>
      </c>
      <c r="G49" s="111">
        <f t="shared" si="4"/>
        <v>0</v>
      </c>
      <c r="H49" s="111">
        <v>62</v>
      </c>
    </row>
    <row r="50" spans="1:8" x14ac:dyDescent="0.4">
      <c r="A50" s="6" t="s">
        <v>1</v>
      </c>
      <c r="B50" s="8" t="s">
        <v>24</v>
      </c>
      <c r="C50" s="110">
        <v>2541</v>
      </c>
      <c r="D50" s="111">
        <f t="shared" si="3"/>
        <v>1</v>
      </c>
      <c r="E50" s="111">
        <f t="shared" si="4"/>
        <v>1</v>
      </c>
      <c r="F50" s="111">
        <f t="shared" si="4"/>
        <v>0</v>
      </c>
      <c r="G50" s="111">
        <f t="shared" si="4"/>
        <v>0</v>
      </c>
      <c r="H50" s="111">
        <v>42</v>
      </c>
    </row>
    <row r="51" spans="1:8" x14ac:dyDescent="0.4">
      <c r="A51" s="6" t="s">
        <v>1</v>
      </c>
      <c r="B51" s="8" t="s">
        <v>24</v>
      </c>
      <c r="C51" s="110">
        <v>2541</v>
      </c>
      <c r="D51" s="111">
        <f t="shared" si="3"/>
        <v>1</v>
      </c>
      <c r="E51" s="111">
        <f t="shared" si="4"/>
        <v>1</v>
      </c>
      <c r="F51" s="111">
        <f t="shared" si="4"/>
        <v>0</v>
      </c>
      <c r="G51" s="111">
        <f t="shared" si="4"/>
        <v>0</v>
      </c>
      <c r="H51" s="111">
        <v>42</v>
      </c>
    </row>
    <row r="52" spans="1:8" x14ac:dyDescent="0.4">
      <c r="A52" s="6" t="s">
        <v>1</v>
      </c>
      <c r="B52" s="8" t="s">
        <v>24</v>
      </c>
      <c r="C52" s="110">
        <v>2541</v>
      </c>
      <c r="D52" s="111">
        <f t="shared" si="3"/>
        <v>1</v>
      </c>
      <c r="E52" s="111">
        <f t="shared" si="4"/>
        <v>1</v>
      </c>
      <c r="F52" s="111">
        <f t="shared" si="4"/>
        <v>0</v>
      </c>
      <c r="G52" s="111">
        <f t="shared" si="4"/>
        <v>0</v>
      </c>
      <c r="H52" s="111">
        <v>42</v>
      </c>
    </row>
    <row r="53" spans="1:8" x14ac:dyDescent="0.4">
      <c r="A53" s="6" t="s">
        <v>1</v>
      </c>
      <c r="B53" s="8" t="s">
        <v>24</v>
      </c>
      <c r="C53" s="110">
        <v>2541</v>
      </c>
      <c r="D53" s="111">
        <f t="shared" si="3"/>
        <v>1</v>
      </c>
      <c r="E53" s="111">
        <f t="shared" si="4"/>
        <v>1</v>
      </c>
      <c r="F53" s="111">
        <f t="shared" si="4"/>
        <v>0</v>
      </c>
      <c r="G53" s="111">
        <f t="shared" si="4"/>
        <v>0</v>
      </c>
      <c r="H53" s="111">
        <v>42</v>
      </c>
    </row>
    <row r="54" spans="1:8" x14ac:dyDescent="0.4">
      <c r="A54" s="6" t="s">
        <v>1</v>
      </c>
      <c r="B54" s="8" t="s">
        <v>24</v>
      </c>
      <c r="C54" s="110">
        <v>2541</v>
      </c>
      <c r="D54" s="111">
        <f t="shared" si="3"/>
        <v>1</v>
      </c>
      <c r="E54" s="111">
        <f t="shared" si="4"/>
        <v>1</v>
      </c>
      <c r="F54" s="111">
        <f t="shared" si="4"/>
        <v>0</v>
      </c>
      <c r="G54" s="111">
        <f t="shared" si="4"/>
        <v>0</v>
      </c>
      <c r="H54" s="111">
        <v>42</v>
      </c>
    </row>
    <row r="55" spans="1:8" x14ac:dyDescent="0.4">
      <c r="A55" s="6" t="s">
        <v>1</v>
      </c>
      <c r="B55" s="8" t="s">
        <v>24</v>
      </c>
      <c r="C55" s="110">
        <v>2541</v>
      </c>
      <c r="D55" s="111">
        <f t="shared" si="3"/>
        <v>1</v>
      </c>
      <c r="E55" s="111">
        <f t="shared" si="4"/>
        <v>1</v>
      </c>
      <c r="F55" s="111">
        <f t="shared" si="4"/>
        <v>0</v>
      </c>
      <c r="G55" s="111">
        <f t="shared" si="4"/>
        <v>0</v>
      </c>
      <c r="H55" s="111">
        <v>42</v>
      </c>
    </row>
    <row r="56" spans="1:8" x14ac:dyDescent="0.4">
      <c r="A56" s="6" t="s">
        <v>1</v>
      </c>
      <c r="B56" s="8" t="s">
        <v>24</v>
      </c>
      <c r="C56" s="110">
        <v>2541</v>
      </c>
      <c r="D56" s="111">
        <f t="shared" si="3"/>
        <v>1</v>
      </c>
      <c r="E56" s="111">
        <f t="shared" si="4"/>
        <v>1</v>
      </c>
      <c r="F56" s="111">
        <f t="shared" si="4"/>
        <v>0</v>
      </c>
      <c r="G56" s="111">
        <f t="shared" si="4"/>
        <v>0</v>
      </c>
      <c r="H56" s="111">
        <v>42</v>
      </c>
    </row>
    <row r="57" spans="1:8" x14ac:dyDescent="0.4">
      <c r="A57" s="6" t="s">
        <v>1</v>
      </c>
      <c r="B57" s="8" t="s">
        <v>24</v>
      </c>
      <c r="C57" s="110">
        <v>2541</v>
      </c>
      <c r="D57" s="111">
        <f t="shared" si="3"/>
        <v>1</v>
      </c>
      <c r="E57" s="111">
        <f t="shared" si="4"/>
        <v>1</v>
      </c>
      <c r="F57" s="111">
        <f t="shared" si="4"/>
        <v>0</v>
      </c>
      <c r="G57" s="111">
        <f t="shared" si="4"/>
        <v>0</v>
      </c>
      <c r="H57" s="111">
        <v>42</v>
      </c>
    </row>
    <row r="58" spans="1:8" x14ac:dyDescent="0.4">
      <c r="A58" s="6" t="s">
        <v>0</v>
      </c>
      <c r="B58" s="8" t="s">
        <v>9</v>
      </c>
      <c r="C58" s="110">
        <v>1375</v>
      </c>
      <c r="D58" s="111">
        <f t="shared" si="3"/>
        <v>0</v>
      </c>
      <c r="E58" s="111">
        <f t="shared" si="4"/>
        <v>0</v>
      </c>
      <c r="F58" s="111">
        <f t="shared" si="4"/>
        <v>0</v>
      </c>
      <c r="G58" s="111">
        <f t="shared" si="4"/>
        <v>0</v>
      </c>
      <c r="H58" s="111">
        <v>57</v>
      </c>
    </row>
    <row r="59" spans="1:8" x14ac:dyDescent="0.4">
      <c r="A59" s="6" t="s">
        <v>1</v>
      </c>
      <c r="B59" s="8" t="s">
        <v>19</v>
      </c>
      <c r="C59" s="110">
        <v>3746</v>
      </c>
      <c r="D59" s="111">
        <f t="shared" si="3"/>
        <v>1</v>
      </c>
      <c r="E59" s="111">
        <f t="shared" si="4"/>
        <v>0</v>
      </c>
      <c r="F59" s="111">
        <f t="shared" si="4"/>
        <v>0</v>
      </c>
      <c r="G59" s="111">
        <f t="shared" si="4"/>
        <v>1</v>
      </c>
      <c r="H59" s="111">
        <v>42</v>
      </c>
    </row>
    <row r="60" spans="1:8" x14ac:dyDescent="0.4">
      <c r="A60" s="6" t="s">
        <v>1</v>
      </c>
      <c r="B60" s="8" t="s">
        <v>19</v>
      </c>
      <c r="C60" s="110">
        <v>3746</v>
      </c>
      <c r="D60" s="111">
        <f t="shared" si="3"/>
        <v>1</v>
      </c>
      <c r="E60" s="111">
        <f t="shared" si="4"/>
        <v>0</v>
      </c>
      <c r="F60" s="111">
        <f t="shared" si="4"/>
        <v>0</v>
      </c>
      <c r="G60" s="111">
        <f t="shared" si="4"/>
        <v>1</v>
      </c>
      <c r="H60" s="111">
        <v>42</v>
      </c>
    </row>
    <row r="61" spans="1:8" x14ac:dyDescent="0.4">
      <c r="A61" s="6" t="s">
        <v>1</v>
      </c>
      <c r="B61" s="8" t="s">
        <v>19</v>
      </c>
      <c r="C61" s="110">
        <v>3746</v>
      </c>
      <c r="D61" s="111">
        <f t="shared" si="3"/>
        <v>1</v>
      </c>
      <c r="E61" s="111">
        <f t="shared" si="4"/>
        <v>0</v>
      </c>
      <c r="F61" s="111">
        <f t="shared" si="4"/>
        <v>0</v>
      </c>
      <c r="G61" s="111">
        <f t="shared" si="4"/>
        <v>1</v>
      </c>
      <c r="H61" s="111">
        <v>42</v>
      </c>
    </row>
    <row r="62" spans="1:8" x14ac:dyDescent="0.4">
      <c r="A62" s="6" t="s">
        <v>1</v>
      </c>
      <c r="B62" s="8" t="s">
        <v>19</v>
      </c>
      <c r="C62" s="110">
        <v>3746</v>
      </c>
      <c r="D62" s="111">
        <f t="shared" si="3"/>
        <v>1</v>
      </c>
      <c r="E62" s="111">
        <f t="shared" si="4"/>
        <v>0</v>
      </c>
      <c r="F62" s="111">
        <f t="shared" si="4"/>
        <v>0</v>
      </c>
      <c r="G62" s="111">
        <f t="shared" si="4"/>
        <v>1</v>
      </c>
      <c r="H62" s="111">
        <v>42</v>
      </c>
    </row>
    <row r="63" spans="1:8" x14ac:dyDescent="0.4">
      <c r="A63" s="6" t="s">
        <v>1</v>
      </c>
      <c r="B63" s="8" t="s">
        <v>19</v>
      </c>
      <c r="C63" s="110">
        <v>3746</v>
      </c>
      <c r="D63" s="111">
        <f t="shared" si="3"/>
        <v>1</v>
      </c>
      <c r="E63" s="111">
        <f t="shared" si="4"/>
        <v>0</v>
      </c>
      <c r="F63" s="111">
        <f t="shared" si="4"/>
        <v>0</v>
      </c>
      <c r="G63" s="111">
        <f t="shared" si="4"/>
        <v>1</v>
      </c>
      <c r="H63" s="111">
        <v>42</v>
      </c>
    </row>
    <row r="64" spans="1:8" x14ac:dyDescent="0.4">
      <c r="A64" s="6" t="s">
        <v>1</v>
      </c>
      <c r="B64" s="8" t="s">
        <v>19</v>
      </c>
      <c r="C64" s="110">
        <v>3746</v>
      </c>
      <c r="D64" s="111">
        <f t="shared" si="3"/>
        <v>1</v>
      </c>
      <c r="E64" s="111">
        <f t="shared" si="4"/>
        <v>0</v>
      </c>
      <c r="F64" s="111">
        <f t="shared" si="4"/>
        <v>0</v>
      </c>
      <c r="G64" s="111">
        <f t="shared" si="4"/>
        <v>1</v>
      </c>
      <c r="H64" s="111">
        <v>42</v>
      </c>
    </row>
    <row r="65" spans="1:8" x14ac:dyDescent="0.4">
      <c r="A65" s="6" t="s">
        <v>1</v>
      </c>
      <c r="B65" s="8" t="s">
        <v>19</v>
      </c>
      <c r="C65" s="110">
        <v>3746</v>
      </c>
      <c r="D65" s="111">
        <f t="shared" si="3"/>
        <v>1</v>
      </c>
      <c r="E65" s="111">
        <f t="shared" si="4"/>
        <v>0</v>
      </c>
      <c r="F65" s="111">
        <f t="shared" si="4"/>
        <v>0</v>
      </c>
      <c r="G65" s="111">
        <f t="shared" si="4"/>
        <v>1</v>
      </c>
      <c r="H65" s="111">
        <v>42</v>
      </c>
    </row>
    <row r="66" spans="1:8" x14ac:dyDescent="0.4">
      <c r="A66" s="6" t="s">
        <v>0</v>
      </c>
      <c r="B66" s="8" t="s">
        <v>24</v>
      </c>
      <c r="C66" s="110">
        <v>1667</v>
      </c>
      <c r="D66" s="111">
        <f t="shared" ref="D66:D97" si="5">IF(A66=$D$1,1,0)</f>
        <v>0</v>
      </c>
      <c r="E66" s="111">
        <f t="shared" si="4"/>
        <v>1</v>
      </c>
      <c r="F66" s="111">
        <f t="shared" si="4"/>
        <v>0</v>
      </c>
      <c r="G66" s="111">
        <f t="shared" si="4"/>
        <v>0</v>
      </c>
      <c r="H66" s="111">
        <v>57</v>
      </c>
    </row>
    <row r="67" spans="1:8" x14ac:dyDescent="0.4">
      <c r="A67" s="6" t="s">
        <v>0</v>
      </c>
      <c r="B67" s="8" t="s">
        <v>24</v>
      </c>
      <c r="C67" s="110">
        <v>1667</v>
      </c>
      <c r="D67" s="111">
        <f t="shared" si="5"/>
        <v>0</v>
      </c>
      <c r="E67" s="111">
        <f t="shared" ref="E67:G98" si="6">IF($B67=E$1,1,0)</f>
        <v>1</v>
      </c>
      <c r="F67" s="111">
        <f t="shared" si="6"/>
        <v>0</v>
      </c>
      <c r="G67" s="111">
        <f t="shared" si="6"/>
        <v>0</v>
      </c>
      <c r="H67" s="111">
        <v>57</v>
      </c>
    </row>
    <row r="68" spans="1:8" x14ac:dyDescent="0.4">
      <c r="A68" s="6" t="s">
        <v>0</v>
      </c>
      <c r="B68" s="8" t="s">
        <v>26</v>
      </c>
      <c r="C68" s="110">
        <v>2370</v>
      </c>
      <c r="D68" s="111">
        <f t="shared" si="5"/>
        <v>0</v>
      </c>
      <c r="E68" s="111">
        <f t="shared" si="6"/>
        <v>0</v>
      </c>
      <c r="F68" s="111">
        <f t="shared" si="6"/>
        <v>1</v>
      </c>
      <c r="G68" s="111">
        <f t="shared" si="6"/>
        <v>0</v>
      </c>
      <c r="H68" s="111">
        <v>52</v>
      </c>
    </row>
    <row r="69" spans="1:8" x14ac:dyDescent="0.4">
      <c r="A69" s="6" t="s">
        <v>1</v>
      </c>
      <c r="B69" s="8" t="s">
        <v>26</v>
      </c>
      <c r="C69" s="110">
        <v>2798</v>
      </c>
      <c r="D69" s="111">
        <f t="shared" si="5"/>
        <v>1</v>
      </c>
      <c r="E69" s="111">
        <f t="shared" si="6"/>
        <v>0</v>
      </c>
      <c r="F69" s="111">
        <f t="shared" si="6"/>
        <v>1</v>
      </c>
      <c r="G69" s="111">
        <f t="shared" si="6"/>
        <v>0</v>
      </c>
      <c r="H69" s="111">
        <v>42</v>
      </c>
    </row>
    <row r="70" spans="1:8" x14ac:dyDescent="0.4">
      <c r="A70" s="6" t="s">
        <v>0</v>
      </c>
      <c r="B70" s="8" t="s">
        <v>9</v>
      </c>
      <c r="C70" s="110">
        <v>1385</v>
      </c>
      <c r="D70" s="111">
        <f t="shared" si="5"/>
        <v>0</v>
      </c>
      <c r="E70" s="111">
        <f t="shared" si="6"/>
        <v>0</v>
      </c>
      <c r="F70" s="111">
        <f t="shared" si="6"/>
        <v>0</v>
      </c>
      <c r="G70" s="111">
        <f t="shared" si="6"/>
        <v>0</v>
      </c>
      <c r="H70" s="111">
        <v>52</v>
      </c>
    </row>
    <row r="71" spans="1:8" x14ac:dyDescent="0.4">
      <c r="A71" s="6" t="s">
        <v>1</v>
      </c>
      <c r="B71" s="8" t="s">
        <v>24</v>
      </c>
      <c r="C71" s="110">
        <v>2009</v>
      </c>
      <c r="D71" s="111">
        <f t="shared" si="5"/>
        <v>1</v>
      </c>
      <c r="E71" s="111">
        <f t="shared" si="6"/>
        <v>1</v>
      </c>
      <c r="F71" s="111">
        <f t="shared" si="6"/>
        <v>0</v>
      </c>
      <c r="G71" s="111">
        <f t="shared" si="6"/>
        <v>0</v>
      </c>
      <c r="H71" s="111">
        <v>62</v>
      </c>
    </row>
    <row r="72" spans="1:8" x14ac:dyDescent="0.4">
      <c r="A72" s="6" t="s">
        <v>1</v>
      </c>
      <c r="B72" s="8" t="s">
        <v>24</v>
      </c>
      <c r="C72" s="110">
        <v>2009</v>
      </c>
      <c r="D72" s="111">
        <f t="shared" si="5"/>
        <v>1</v>
      </c>
      <c r="E72" s="111">
        <f t="shared" si="6"/>
        <v>1</v>
      </c>
      <c r="F72" s="111">
        <f t="shared" si="6"/>
        <v>0</v>
      </c>
      <c r="G72" s="111">
        <f t="shared" si="6"/>
        <v>0</v>
      </c>
      <c r="H72" s="111">
        <v>62</v>
      </c>
    </row>
    <row r="73" spans="1:8" x14ac:dyDescent="0.4">
      <c r="A73" s="6" t="s">
        <v>0</v>
      </c>
      <c r="B73" s="8" t="s">
        <v>24</v>
      </c>
      <c r="C73" s="110">
        <v>1693</v>
      </c>
      <c r="D73" s="111">
        <f t="shared" si="5"/>
        <v>0</v>
      </c>
      <c r="E73" s="111">
        <f t="shared" si="6"/>
        <v>1</v>
      </c>
      <c r="F73" s="111">
        <f t="shared" si="6"/>
        <v>0</v>
      </c>
      <c r="G73" s="111">
        <f t="shared" si="6"/>
        <v>0</v>
      </c>
      <c r="H73" s="111">
        <v>52</v>
      </c>
    </row>
    <row r="74" spans="1:8" x14ac:dyDescent="0.4">
      <c r="A74" s="6" t="s">
        <v>0</v>
      </c>
      <c r="B74" s="8" t="s">
        <v>24</v>
      </c>
      <c r="C74" s="110">
        <v>1693</v>
      </c>
      <c r="D74" s="111">
        <f t="shared" si="5"/>
        <v>0</v>
      </c>
      <c r="E74" s="111">
        <f t="shared" si="6"/>
        <v>1</v>
      </c>
      <c r="F74" s="111">
        <f t="shared" si="6"/>
        <v>0</v>
      </c>
      <c r="G74" s="111">
        <f t="shared" si="6"/>
        <v>0</v>
      </c>
      <c r="H74" s="111">
        <v>52</v>
      </c>
    </row>
    <row r="75" spans="1:8" x14ac:dyDescent="0.4">
      <c r="A75" s="6" t="s">
        <v>0</v>
      </c>
      <c r="B75" s="8" t="s">
        <v>24</v>
      </c>
      <c r="C75" s="110">
        <v>1693</v>
      </c>
      <c r="D75" s="111">
        <f t="shared" si="5"/>
        <v>0</v>
      </c>
      <c r="E75" s="111">
        <f t="shared" si="6"/>
        <v>1</v>
      </c>
      <c r="F75" s="111">
        <f t="shared" si="6"/>
        <v>0</v>
      </c>
      <c r="G75" s="111">
        <f t="shared" si="6"/>
        <v>0</v>
      </c>
      <c r="H75" s="111">
        <v>52</v>
      </c>
    </row>
    <row r="76" spans="1:8" x14ac:dyDescent="0.4">
      <c r="A76" s="6" t="s">
        <v>0</v>
      </c>
      <c r="B76" s="8" t="s">
        <v>24</v>
      </c>
      <c r="C76" s="110">
        <v>1693</v>
      </c>
      <c r="D76" s="111">
        <f t="shared" si="5"/>
        <v>0</v>
      </c>
      <c r="E76" s="111">
        <f t="shared" si="6"/>
        <v>1</v>
      </c>
      <c r="F76" s="111">
        <f t="shared" si="6"/>
        <v>0</v>
      </c>
      <c r="G76" s="111">
        <f t="shared" si="6"/>
        <v>0</v>
      </c>
      <c r="H76" s="111">
        <v>52</v>
      </c>
    </row>
    <row r="77" spans="1:8" x14ac:dyDescent="0.4">
      <c r="A77" s="6" t="s">
        <v>0</v>
      </c>
      <c r="B77" s="8" t="s">
        <v>26</v>
      </c>
      <c r="C77" s="110">
        <v>2323</v>
      </c>
      <c r="D77" s="111">
        <f t="shared" si="5"/>
        <v>0</v>
      </c>
      <c r="E77" s="111">
        <f t="shared" si="6"/>
        <v>0</v>
      </c>
      <c r="F77" s="111">
        <f t="shared" si="6"/>
        <v>1</v>
      </c>
      <c r="G77" s="111">
        <f t="shared" si="6"/>
        <v>0</v>
      </c>
      <c r="H77" s="111">
        <v>47</v>
      </c>
    </row>
    <row r="78" spans="1:8" x14ac:dyDescent="0.4">
      <c r="A78" s="6" t="s">
        <v>0</v>
      </c>
      <c r="B78" s="8" t="s">
        <v>24</v>
      </c>
      <c r="C78" s="110">
        <v>1681</v>
      </c>
      <c r="D78" s="111">
        <f t="shared" si="5"/>
        <v>0</v>
      </c>
      <c r="E78" s="111">
        <f t="shared" si="6"/>
        <v>1</v>
      </c>
      <c r="F78" s="111">
        <f t="shared" si="6"/>
        <v>0</v>
      </c>
      <c r="G78" s="111">
        <f t="shared" si="6"/>
        <v>0</v>
      </c>
      <c r="H78" s="111">
        <v>47</v>
      </c>
    </row>
    <row r="79" spans="1:8" x14ac:dyDescent="0.4">
      <c r="A79" s="6" t="s">
        <v>0</v>
      </c>
      <c r="B79" s="8" t="s">
        <v>24</v>
      </c>
      <c r="C79" s="110">
        <v>1681</v>
      </c>
      <c r="D79" s="111">
        <f t="shared" si="5"/>
        <v>0</v>
      </c>
      <c r="E79" s="111">
        <f t="shared" si="6"/>
        <v>1</v>
      </c>
      <c r="F79" s="111">
        <f t="shared" si="6"/>
        <v>0</v>
      </c>
      <c r="G79" s="111">
        <f t="shared" si="6"/>
        <v>0</v>
      </c>
      <c r="H79" s="111">
        <v>47</v>
      </c>
    </row>
    <row r="80" spans="1:8" x14ac:dyDescent="0.4">
      <c r="A80" s="6" t="s">
        <v>0</v>
      </c>
      <c r="B80" s="8" t="s">
        <v>24</v>
      </c>
      <c r="C80" s="110">
        <v>1681</v>
      </c>
      <c r="D80" s="111">
        <f t="shared" si="5"/>
        <v>0</v>
      </c>
      <c r="E80" s="111">
        <f t="shared" si="6"/>
        <v>1</v>
      </c>
      <c r="F80" s="111">
        <f t="shared" si="6"/>
        <v>0</v>
      </c>
      <c r="G80" s="111">
        <f t="shared" si="6"/>
        <v>0</v>
      </c>
      <c r="H80" s="111">
        <v>47</v>
      </c>
    </row>
    <row r="81" spans="1:8" x14ac:dyDescent="0.4">
      <c r="A81" s="6" t="s">
        <v>1</v>
      </c>
      <c r="B81" s="8" t="s">
        <v>24</v>
      </c>
      <c r="C81" s="110">
        <v>2319</v>
      </c>
      <c r="D81" s="111">
        <f t="shared" si="5"/>
        <v>1</v>
      </c>
      <c r="E81" s="111">
        <f t="shared" si="6"/>
        <v>1</v>
      </c>
      <c r="F81" s="111">
        <f t="shared" si="6"/>
        <v>0</v>
      </c>
      <c r="G81" s="111">
        <f t="shared" si="6"/>
        <v>0</v>
      </c>
      <c r="H81" s="111">
        <v>37</v>
      </c>
    </row>
    <row r="82" spans="1:8" x14ac:dyDescent="0.4">
      <c r="A82" s="6" t="s">
        <v>1</v>
      </c>
      <c r="B82" s="8" t="s">
        <v>24</v>
      </c>
      <c r="C82" s="110">
        <v>2319</v>
      </c>
      <c r="D82" s="111">
        <f t="shared" si="5"/>
        <v>1</v>
      </c>
      <c r="E82" s="111">
        <f t="shared" si="6"/>
        <v>1</v>
      </c>
      <c r="F82" s="111">
        <f t="shared" si="6"/>
        <v>0</v>
      </c>
      <c r="G82" s="111">
        <f t="shared" si="6"/>
        <v>0</v>
      </c>
      <c r="H82" s="111">
        <v>37</v>
      </c>
    </row>
    <row r="83" spans="1:8" x14ac:dyDescent="0.4">
      <c r="A83" s="6" t="s">
        <v>1</v>
      </c>
      <c r="B83" s="8" t="s">
        <v>24</v>
      </c>
      <c r="C83" s="110">
        <v>2319</v>
      </c>
      <c r="D83" s="111">
        <f t="shared" si="5"/>
        <v>1</v>
      </c>
      <c r="E83" s="111">
        <f t="shared" si="6"/>
        <v>1</v>
      </c>
      <c r="F83" s="111">
        <f t="shared" si="6"/>
        <v>0</v>
      </c>
      <c r="G83" s="111">
        <f t="shared" si="6"/>
        <v>0</v>
      </c>
      <c r="H83" s="111">
        <v>37</v>
      </c>
    </row>
    <row r="84" spans="1:8" x14ac:dyDescent="0.4">
      <c r="A84" s="6" t="s">
        <v>1</v>
      </c>
      <c r="B84" s="8" t="s">
        <v>24</v>
      </c>
      <c r="C84" s="110">
        <v>2319</v>
      </c>
      <c r="D84" s="111">
        <f t="shared" si="5"/>
        <v>1</v>
      </c>
      <c r="E84" s="111">
        <f t="shared" si="6"/>
        <v>1</v>
      </c>
      <c r="F84" s="111">
        <f t="shared" si="6"/>
        <v>0</v>
      </c>
      <c r="G84" s="111">
        <f t="shared" si="6"/>
        <v>0</v>
      </c>
      <c r="H84" s="111">
        <v>37</v>
      </c>
    </row>
    <row r="85" spans="1:8" x14ac:dyDescent="0.4">
      <c r="A85" s="6" t="s">
        <v>1</v>
      </c>
      <c r="B85" s="8" t="s">
        <v>24</v>
      </c>
      <c r="C85" s="110">
        <v>2319</v>
      </c>
      <c r="D85" s="111">
        <f t="shared" si="5"/>
        <v>1</v>
      </c>
      <c r="E85" s="111">
        <f t="shared" si="6"/>
        <v>1</v>
      </c>
      <c r="F85" s="111">
        <f t="shared" si="6"/>
        <v>0</v>
      </c>
      <c r="G85" s="111">
        <f t="shared" si="6"/>
        <v>0</v>
      </c>
      <c r="H85" s="111">
        <v>37</v>
      </c>
    </row>
    <row r="86" spans="1:8" x14ac:dyDescent="0.4">
      <c r="A86" s="6" t="s">
        <v>1</v>
      </c>
      <c r="B86" s="8" t="s">
        <v>24</v>
      </c>
      <c r="C86" s="110">
        <v>2319</v>
      </c>
      <c r="D86" s="111">
        <f t="shared" si="5"/>
        <v>1</v>
      </c>
      <c r="E86" s="111">
        <f t="shared" si="6"/>
        <v>1</v>
      </c>
      <c r="F86" s="111">
        <f t="shared" si="6"/>
        <v>0</v>
      </c>
      <c r="G86" s="111">
        <f t="shared" si="6"/>
        <v>0</v>
      </c>
      <c r="H86" s="111">
        <v>37</v>
      </c>
    </row>
    <row r="87" spans="1:8" x14ac:dyDescent="0.4">
      <c r="A87" s="6" t="s">
        <v>1</v>
      </c>
      <c r="B87" s="8" t="s">
        <v>24</v>
      </c>
      <c r="C87" s="110">
        <v>2319</v>
      </c>
      <c r="D87" s="111">
        <f t="shared" si="5"/>
        <v>1</v>
      </c>
      <c r="E87" s="111">
        <f t="shared" si="6"/>
        <v>1</v>
      </c>
      <c r="F87" s="111">
        <f t="shared" si="6"/>
        <v>0</v>
      </c>
      <c r="G87" s="111">
        <f t="shared" si="6"/>
        <v>0</v>
      </c>
      <c r="H87" s="111">
        <v>37</v>
      </c>
    </row>
    <row r="88" spans="1:8" x14ac:dyDescent="0.4">
      <c r="A88" s="6" t="s">
        <v>1</v>
      </c>
      <c r="B88" s="8" t="s">
        <v>24</v>
      </c>
      <c r="C88" s="110">
        <v>2319</v>
      </c>
      <c r="D88" s="111">
        <f t="shared" si="5"/>
        <v>1</v>
      </c>
      <c r="E88" s="111">
        <f t="shared" si="6"/>
        <v>1</v>
      </c>
      <c r="F88" s="111">
        <f t="shared" si="6"/>
        <v>0</v>
      </c>
      <c r="G88" s="111">
        <f t="shared" si="6"/>
        <v>0</v>
      </c>
      <c r="H88" s="111">
        <v>37</v>
      </c>
    </row>
    <row r="89" spans="1:8" x14ac:dyDescent="0.4">
      <c r="A89" s="6" t="s">
        <v>1</v>
      </c>
      <c r="B89" s="8" t="s">
        <v>24</v>
      </c>
      <c r="C89" s="110">
        <v>2319</v>
      </c>
      <c r="D89" s="111">
        <f t="shared" si="5"/>
        <v>1</v>
      </c>
      <c r="E89" s="111">
        <f t="shared" si="6"/>
        <v>1</v>
      </c>
      <c r="F89" s="111">
        <f t="shared" si="6"/>
        <v>0</v>
      </c>
      <c r="G89" s="111">
        <f t="shared" si="6"/>
        <v>0</v>
      </c>
      <c r="H89" s="111">
        <v>37</v>
      </c>
    </row>
    <row r="90" spans="1:8" x14ac:dyDescent="0.4">
      <c r="A90" s="6" t="s">
        <v>1</v>
      </c>
      <c r="B90" s="8" t="s">
        <v>26</v>
      </c>
      <c r="C90" s="110">
        <v>2562</v>
      </c>
      <c r="D90" s="111">
        <f t="shared" si="5"/>
        <v>1</v>
      </c>
      <c r="E90" s="111">
        <f t="shared" si="6"/>
        <v>0</v>
      </c>
      <c r="F90" s="111">
        <f t="shared" si="6"/>
        <v>1</v>
      </c>
      <c r="G90" s="111">
        <f t="shared" si="6"/>
        <v>0</v>
      </c>
      <c r="H90" s="111">
        <v>37</v>
      </c>
    </row>
    <row r="91" spans="1:8" x14ac:dyDescent="0.4">
      <c r="A91" s="6" t="s">
        <v>1</v>
      </c>
      <c r="B91" s="8" t="s">
        <v>19</v>
      </c>
      <c r="C91" s="110">
        <v>3267</v>
      </c>
      <c r="D91" s="111">
        <f t="shared" si="5"/>
        <v>1</v>
      </c>
      <c r="E91" s="111">
        <f t="shared" si="6"/>
        <v>0</v>
      </c>
      <c r="F91" s="111">
        <f t="shared" si="6"/>
        <v>0</v>
      </c>
      <c r="G91" s="111">
        <f t="shared" si="6"/>
        <v>1</v>
      </c>
      <c r="H91" s="111">
        <v>37</v>
      </c>
    </row>
    <row r="92" spans="1:8" x14ac:dyDescent="0.4">
      <c r="A92" s="6" t="s">
        <v>1</v>
      </c>
      <c r="B92" s="8" t="s">
        <v>19</v>
      </c>
      <c r="C92" s="110">
        <v>3267</v>
      </c>
      <c r="D92" s="111">
        <f t="shared" si="5"/>
        <v>1</v>
      </c>
      <c r="E92" s="111">
        <f t="shared" si="6"/>
        <v>0</v>
      </c>
      <c r="F92" s="111">
        <f t="shared" si="6"/>
        <v>0</v>
      </c>
      <c r="G92" s="111">
        <f t="shared" si="6"/>
        <v>1</v>
      </c>
      <c r="H92" s="111">
        <v>37</v>
      </c>
    </row>
    <row r="93" spans="1:8" x14ac:dyDescent="0.4">
      <c r="A93" s="6" t="s">
        <v>1</v>
      </c>
      <c r="B93" s="8" t="s">
        <v>19</v>
      </c>
      <c r="C93" s="110">
        <v>3267</v>
      </c>
      <c r="D93" s="111">
        <f t="shared" si="5"/>
        <v>1</v>
      </c>
      <c r="E93" s="111">
        <f t="shared" si="6"/>
        <v>0</v>
      </c>
      <c r="F93" s="111">
        <f t="shared" si="6"/>
        <v>0</v>
      </c>
      <c r="G93" s="111">
        <f t="shared" si="6"/>
        <v>1</v>
      </c>
      <c r="H93" s="111">
        <v>37</v>
      </c>
    </row>
    <row r="94" spans="1:8" x14ac:dyDescent="0.4">
      <c r="A94" s="6" t="s">
        <v>1</v>
      </c>
      <c r="B94" s="8" t="s">
        <v>19</v>
      </c>
      <c r="C94" s="110">
        <v>3267</v>
      </c>
      <c r="D94" s="111">
        <f t="shared" si="5"/>
        <v>1</v>
      </c>
      <c r="E94" s="111">
        <f t="shared" si="6"/>
        <v>0</v>
      </c>
      <c r="F94" s="111">
        <f t="shared" si="6"/>
        <v>0</v>
      </c>
      <c r="G94" s="111">
        <f t="shared" si="6"/>
        <v>1</v>
      </c>
      <c r="H94" s="111">
        <v>37</v>
      </c>
    </row>
    <row r="95" spans="1:8" x14ac:dyDescent="0.4">
      <c r="A95" s="6" t="s">
        <v>1</v>
      </c>
      <c r="B95" s="8" t="s">
        <v>19</v>
      </c>
      <c r="C95" s="110">
        <v>3267</v>
      </c>
      <c r="D95" s="111">
        <f t="shared" si="5"/>
        <v>1</v>
      </c>
      <c r="E95" s="111">
        <f t="shared" si="6"/>
        <v>0</v>
      </c>
      <c r="F95" s="111">
        <f t="shared" si="6"/>
        <v>0</v>
      </c>
      <c r="G95" s="111">
        <f t="shared" si="6"/>
        <v>1</v>
      </c>
      <c r="H95" s="111">
        <v>37</v>
      </c>
    </row>
    <row r="96" spans="1:8" x14ac:dyDescent="0.4">
      <c r="A96" s="6" t="s">
        <v>1</v>
      </c>
      <c r="B96" s="8" t="s">
        <v>19</v>
      </c>
      <c r="C96" s="110">
        <v>3267</v>
      </c>
      <c r="D96" s="111">
        <f t="shared" si="5"/>
        <v>1</v>
      </c>
      <c r="E96" s="111">
        <f t="shared" si="6"/>
        <v>0</v>
      </c>
      <c r="F96" s="111">
        <f t="shared" si="6"/>
        <v>0</v>
      </c>
      <c r="G96" s="111">
        <f t="shared" si="6"/>
        <v>1</v>
      </c>
      <c r="H96" s="111">
        <v>37</v>
      </c>
    </row>
    <row r="97" spans="1:8" x14ac:dyDescent="0.4">
      <c r="A97" s="6" t="s">
        <v>1</v>
      </c>
      <c r="B97" s="8" t="s">
        <v>19</v>
      </c>
      <c r="C97" s="110">
        <v>3267</v>
      </c>
      <c r="D97" s="111">
        <f t="shared" si="5"/>
        <v>1</v>
      </c>
      <c r="E97" s="111">
        <f t="shared" si="6"/>
        <v>0</v>
      </c>
      <c r="F97" s="111">
        <f t="shared" si="6"/>
        <v>0</v>
      </c>
      <c r="G97" s="111">
        <f t="shared" si="6"/>
        <v>1</v>
      </c>
      <c r="H97" s="111">
        <v>37</v>
      </c>
    </row>
    <row r="98" spans="1:8" x14ac:dyDescent="0.4">
      <c r="A98" s="6" t="s">
        <v>0</v>
      </c>
      <c r="B98" s="8" t="s">
        <v>26</v>
      </c>
      <c r="C98" s="110">
        <v>2225</v>
      </c>
      <c r="D98" s="111">
        <f t="shared" ref="D98:D129" si="7">IF(A98=$D$1,1,0)</f>
        <v>0</v>
      </c>
      <c r="E98" s="111">
        <f t="shared" si="6"/>
        <v>0</v>
      </c>
      <c r="F98" s="111">
        <f t="shared" si="6"/>
        <v>1</v>
      </c>
      <c r="G98" s="111">
        <f t="shared" si="6"/>
        <v>0</v>
      </c>
      <c r="H98" s="111">
        <v>42</v>
      </c>
    </row>
    <row r="99" spans="1:8" x14ac:dyDescent="0.4">
      <c r="A99" s="6" t="s">
        <v>0</v>
      </c>
      <c r="B99" s="8" t="s">
        <v>24</v>
      </c>
      <c r="C99" s="110">
        <v>1610</v>
      </c>
      <c r="D99" s="111">
        <f t="shared" si="7"/>
        <v>0</v>
      </c>
      <c r="E99" s="111">
        <f t="shared" ref="E99:G130" si="8">IF($B99=E$1,1,0)</f>
        <v>1</v>
      </c>
      <c r="F99" s="111">
        <f t="shared" si="8"/>
        <v>0</v>
      </c>
      <c r="G99" s="111">
        <f t="shared" si="8"/>
        <v>0</v>
      </c>
      <c r="H99" s="111">
        <v>42</v>
      </c>
    </row>
    <row r="100" spans="1:8" x14ac:dyDescent="0.4">
      <c r="A100" s="6" t="s">
        <v>0</v>
      </c>
      <c r="B100" s="8" t="s">
        <v>24</v>
      </c>
      <c r="C100" s="110">
        <v>1610</v>
      </c>
      <c r="D100" s="111">
        <f t="shared" si="7"/>
        <v>0</v>
      </c>
      <c r="E100" s="111">
        <f t="shared" si="8"/>
        <v>1</v>
      </c>
      <c r="F100" s="111">
        <f t="shared" si="8"/>
        <v>0</v>
      </c>
      <c r="G100" s="111">
        <f t="shared" si="8"/>
        <v>0</v>
      </c>
      <c r="H100" s="111">
        <v>42</v>
      </c>
    </row>
    <row r="101" spans="1:8" x14ac:dyDescent="0.4">
      <c r="A101" s="6" t="s">
        <v>0</v>
      </c>
      <c r="B101" s="8" t="s">
        <v>24</v>
      </c>
      <c r="C101" s="110">
        <v>1610</v>
      </c>
      <c r="D101" s="111">
        <f t="shared" si="7"/>
        <v>0</v>
      </c>
      <c r="E101" s="111">
        <f t="shared" si="8"/>
        <v>1</v>
      </c>
      <c r="F101" s="111">
        <f t="shared" si="8"/>
        <v>0</v>
      </c>
      <c r="G101" s="111">
        <f t="shared" si="8"/>
        <v>0</v>
      </c>
      <c r="H101" s="111">
        <v>42</v>
      </c>
    </row>
    <row r="102" spans="1:8" x14ac:dyDescent="0.4">
      <c r="A102" s="6" t="s">
        <v>0</v>
      </c>
      <c r="B102" s="8" t="s">
        <v>24</v>
      </c>
      <c r="C102" s="110">
        <v>1678</v>
      </c>
      <c r="D102" s="111">
        <f t="shared" si="7"/>
        <v>0</v>
      </c>
      <c r="E102" s="111">
        <f t="shared" si="8"/>
        <v>1</v>
      </c>
      <c r="F102" s="111">
        <f t="shared" si="8"/>
        <v>0</v>
      </c>
      <c r="G102" s="111">
        <f t="shared" si="8"/>
        <v>0</v>
      </c>
      <c r="H102" s="111">
        <v>37</v>
      </c>
    </row>
    <row r="103" spans="1:8" x14ac:dyDescent="0.4">
      <c r="A103" s="6" t="s">
        <v>0</v>
      </c>
      <c r="B103" s="8" t="s">
        <v>24</v>
      </c>
      <c r="C103" s="110">
        <v>1678</v>
      </c>
      <c r="D103" s="111">
        <f t="shared" si="7"/>
        <v>0</v>
      </c>
      <c r="E103" s="111">
        <f t="shared" si="8"/>
        <v>1</v>
      </c>
      <c r="F103" s="111">
        <f t="shared" si="8"/>
        <v>0</v>
      </c>
      <c r="G103" s="111">
        <f t="shared" si="8"/>
        <v>0</v>
      </c>
      <c r="H103" s="111">
        <v>37</v>
      </c>
    </row>
    <row r="104" spans="1:8" x14ac:dyDescent="0.4">
      <c r="A104" s="6" t="s">
        <v>0</v>
      </c>
      <c r="B104" s="8" t="s">
        <v>26</v>
      </c>
      <c r="C104" s="110">
        <v>2117</v>
      </c>
      <c r="D104" s="111">
        <f t="shared" si="7"/>
        <v>0</v>
      </c>
      <c r="E104" s="111">
        <f t="shared" si="8"/>
        <v>0</v>
      </c>
      <c r="F104" s="111">
        <f t="shared" si="8"/>
        <v>1</v>
      </c>
      <c r="G104" s="111">
        <f t="shared" si="8"/>
        <v>0</v>
      </c>
      <c r="H104" s="111">
        <v>37</v>
      </c>
    </row>
    <row r="105" spans="1:8" x14ac:dyDescent="0.4">
      <c r="A105" s="6" t="s">
        <v>1</v>
      </c>
      <c r="B105" s="8" t="s">
        <v>24</v>
      </c>
      <c r="C105" s="110">
        <v>2008</v>
      </c>
      <c r="D105" s="111">
        <f t="shared" si="7"/>
        <v>1</v>
      </c>
      <c r="E105" s="111">
        <f t="shared" si="8"/>
        <v>1</v>
      </c>
      <c r="F105" s="111">
        <f t="shared" si="8"/>
        <v>0</v>
      </c>
      <c r="G105" s="111">
        <f t="shared" si="8"/>
        <v>0</v>
      </c>
      <c r="H105" s="111">
        <v>32</v>
      </c>
    </row>
    <row r="106" spans="1:8" x14ac:dyDescent="0.4">
      <c r="A106" s="6" t="s">
        <v>1</v>
      </c>
      <c r="B106" s="8" t="s">
        <v>24</v>
      </c>
      <c r="C106" s="110">
        <v>2008</v>
      </c>
      <c r="D106" s="111">
        <f t="shared" si="7"/>
        <v>1</v>
      </c>
      <c r="E106" s="111">
        <f t="shared" si="8"/>
        <v>1</v>
      </c>
      <c r="F106" s="111">
        <f t="shared" si="8"/>
        <v>0</v>
      </c>
      <c r="G106" s="111">
        <f t="shared" si="8"/>
        <v>0</v>
      </c>
      <c r="H106" s="111">
        <v>32</v>
      </c>
    </row>
    <row r="107" spans="1:8" x14ac:dyDescent="0.4">
      <c r="A107" s="6" t="s">
        <v>1</v>
      </c>
      <c r="B107" s="8" t="s">
        <v>24</v>
      </c>
      <c r="C107" s="110">
        <v>2008</v>
      </c>
      <c r="D107" s="111">
        <f t="shared" si="7"/>
        <v>1</v>
      </c>
      <c r="E107" s="111">
        <f t="shared" si="8"/>
        <v>1</v>
      </c>
      <c r="F107" s="111">
        <f t="shared" si="8"/>
        <v>0</v>
      </c>
      <c r="G107" s="111">
        <f t="shared" si="8"/>
        <v>0</v>
      </c>
      <c r="H107" s="111">
        <v>32</v>
      </c>
    </row>
    <row r="108" spans="1:8" x14ac:dyDescent="0.4">
      <c r="A108" s="6" t="s">
        <v>1</v>
      </c>
      <c r="B108" s="8" t="s">
        <v>24</v>
      </c>
      <c r="C108" s="110">
        <v>2008</v>
      </c>
      <c r="D108" s="111">
        <f t="shared" si="7"/>
        <v>1</v>
      </c>
      <c r="E108" s="111">
        <f t="shared" si="8"/>
        <v>1</v>
      </c>
      <c r="F108" s="111">
        <f t="shared" si="8"/>
        <v>0</v>
      </c>
      <c r="G108" s="111">
        <f t="shared" si="8"/>
        <v>0</v>
      </c>
      <c r="H108" s="111">
        <v>32</v>
      </c>
    </row>
    <row r="109" spans="1:8" x14ac:dyDescent="0.4">
      <c r="A109" s="6" t="s">
        <v>1</v>
      </c>
      <c r="B109" s="8" t="s">
        <v>24</v>
      </c>
      <c r="C109" s="110">
        <v>2008</v>
      </c>
      <c r="D109" s="111">
        <f t="shared" si="7"/>
        <v>1</v>
      </c>
      <c r="E109" s="111">
        <f t="shared" si="8"/>
        <v>1</v>
      </c>
      <c r="F109" s="111">
        <f t="shared" si="8"/>
        <v>0</v>
      </c>
      <c r="G109" s="111">
        <f t="shared" si="8"/>
        <v>0</v>
      </c>
      <c r="H109" s="111">
        <v>32</v>
      </c>
    </row>
    <row r="110" spans="1:8" x14ac:dyDescent="0.4">
      <c r="A110" s="6" t="s">
        <v>1</v>
      </c>
      <c r="B110" s="8" t="s">
        <v>24</v>
      </c>
      <c r="C110" s="110">
        <v>2008</v>
      </c>
      <c r="D110" s="111">
        <f t="shared" si="7"/>
        <v>1</v>
      </c>
      <c r="E110" s="111">
        <f t="shared" si="8"/>
        <v>1</v>
      </c>
      <c r="F110" s="111">
        <f t="shared" si="8"/>
        <v>0</v>
      </c>
      <c r="G110" s="111">
        <f t="shared" si="8"/>
        <v>0</v>
      </c>
      <c r="H110" s="111">
        <v>32</v>
      </c>
    </row>
    <row r="111" spans="1:8" x14ac:dyDescent="0.4">
      <c r="A111" s="6" t="s">
        <v>1</v>
      </c>
      <c r="B111" s="8" t="s">
        <v>24</v>
      </c>
      <c r="C111" s="110">
        <v>2008</v>
      </c>
      <c r="D111" s="111">
        <f t="shared" si="7"/>
        <v>1</v>
      </c>
      <c r="E111" s="111">
        <f t="shared" si="8"/>
        <v>1</v>
      </c>
      <c r="F111" s="111">
        <f t="shared" si="8"/>
        <v>0</v>
      </c>
      <c r="G111" s="111">
        <f t="shared" si="8"/>
        <v>0</v>
      </c>
      <c r="H111" s="111">
        <v>32</v>
      </c>
    </row>
    <row r="112" spans="1:8" x14ac:dyDescent="0.4">
      <c r="A112" s="6" t="s">
        <v>1</v>
      </c>
      <c r="B112" s="8" t="s">
        <v>24</v>
      </c>
      <c r="C112" s="110">
        <v>2008</v>
      </c>
      <c r="D112" s="111">
        <f t="shared" si="7"/>
        <v>1</v>
      </c>
      <c r="E112" s="111">
        <f t="shared" si="8"/>
        <v>1</v>
      </c>
      <c r="F112" s="111">
        <f t="shared" si="8"/>
        <v>0</v>
      </c>
      <c r="G112" s="111">
        <f t="shared" si="8"/>
        <v>0</v>
      </c>
      <c r="H112" s="111">
        <v>32</v>
      </c>
    </row>
    <row r="113" spans="1:8" x14ac:dyDescent="0.4">
      <c r="A113" s="6" t="s">
        <v>1</v>
      </c>
      <c r="B113" s="8" t="s">
        <v>24</v>
      </c>
      <c r="C113" s="110">
        <v>2008</v>
      </c>
      <c r="D113" s="111">
        <f t="shared" si="7"/>
        <v>1</v>
      </c>
      <c r="E113" s="111">
        <f t="shared" si="8"/>
        <v>1</v>
      </c>
      <c r="F113" s="111">
        <f t="shared" si="8"/>
        <v>0</v>
      </c>
      <c r="G113" s="111">
        <f t="shared" si="8"/>
        <v>0</v>
      </c>
      <c r="H113" s="111">
        <v>32</v>
      </c>
    </row>
    <row r="114" spans="1:8" x14ac:dyDescent="0.4">
      <c r="A114" s="6" t="s">
        <v>1</v>
      </c>
      <c r="B114" s="8" t="s">
        <v>26</v>
      </c>
      <c r="C114" s="110">
        <v>2151</v>
      </c>
      <c r="D114" s="111">
        <f t="shared" si="7"/>
        <v>1</v>
      </c>
      <c r="E114" s="111">
        <f t="shared" si="8"/>
        <v>0</v>
      </c>
      <c r="F114" s="111">
        <f t="shared" si="8"/>
        <v>1</v>
      </c>
      <c r="G114" s="111">
        <f t="shared" si="8"/>
        <v>0</v>
      </c>
      <c r="H114" s="111">
        <v>32</v>
      </c>
    </row>
    <row r="115" spans="1:8" x14ac:dyDescent="0.4">
      <c r="A115" s="6" t="s">
        <v>1</v>
      </c>
      <c r="B115" s="8" t="s">
        <v>26</v>
      </c>
      <c r="C115" s="110">
        <v>2151</v>
      </c>
      <c r="D115" s="111">
        <f t="shared" si="7"/>
        <v>1</v>
      </c>
      <c r="E115" s="111">
        <f t="shared" si="8"/>
        <v>0</v>
      </c>
      <c r="F115" s="111">
        <f t="shared" si="8"/>
        <v>1</v>
      </c>
      <c r="G115" s="111">
        <f t="shared" si="8"/>
        <v>0</v>
      </c>
      <c r="H115" s="111">
        <v>32</v>
      </c>
    </row>
    <row r="116" spans="1:8" x14ac:dyDescent="0.4">
      <c r="A116" s="6" t="s">
        <v>0</v>
      </c>
      <c r="B116" s="8" t="s">
        <v>24</v>
      </c>
      <c r="C116" s="110">
        <v>1580</v>
      </c>
      <c r="D116" s="111">
        <f t="shared" si="7"/>
        <v>0</v>
      </c>
      <c r="E116" s="111">
        <f t="shared" si="8"/>
        <v>1</v>
      </c>
      <c r="F116" s="111">
        <f t="shared" si="8"/>
        <v>0</v>
      </c>
      <c r="G116" s="111">
        <f t="shared" si="8"/>
        <v>0</v>
      </c>
      <c r="H116" s="111">
        <v>32</v>
      </c>
    </row>
    <row r="117" spans="1:8" x14ac:dyDescent="0.4">
      <c r="A117" s="6" t="s">
        <v>0</v>
      </c>
      <c r="B117" s="8" t="s">
        <v>24</v>
      </c>
      <c r="C117" s="110">
        <v>1580</v>
      </c>
      <c r="D117" s="111">
        <f t="shared" si="7"/>
        <v>0</v>
      </c>
      <c r="E117" s="111">
        <f t="shared" si="8"/>
        <v>1</v>
      </c>
      <c r="F117" s="111">
        <f t="shared" si="8"/>
        <v>0</v>
      </c>
      <c r="G117" s="111">
        <f t="shared" si="8"/>
        <v>0</v>
      </c>
      <c r="H117" s="111">
        <v>32</v>
      </c>
    </row>
    <row r="118" spans="1:8" x14ac:dyDescent="0.4">
      <c r="A118" s="6" t="s">
        <v>0</v>
      </c>
      <c r="B118" s="8" t="s">
        <v>24</v>
      </c>
      <c r="C118" s="110">
        <v>1580</v>
      </c>
      <c r="D118" s="111">
        <f t="shared" si="7"/>
        <v>0</v>
      </c>
      <c r="E118" s="111">
        <f t="shared" si="8"/>
        <v>1</v>
      </c>
      <c r="F118" s="111">
        <f t="shared" si="8"/>
        <v>0</v>
      </c>
      <c r="G118" s="111">
        <f t="shared" si="8"/>
        <v>0</v>
      </c>
      <c r="H118" s="111">
        <v>32</v>
      </c>
    </row>
    <row r="119" spans="1:8" x14ac:dyDescent="0.4">
      <c r="A119" s="6" t="s">
        <v>0</v>
      </c>
      <c r="B119" s="8" t="s">
        <v>26</v>
      </c>
      <c r="C119" s="110">
        <v>1978</v>
      </c>
      <c r="D119" s="111">
        <f t="shared" si="7"/>
        <v>0</v>
      </c>
      <c r="E119" s="111">
        <f t="shared" si="8"/>
        <v>0</v>
      </c>
      <c r="F119" s="111">
        <f t="shared" si="8"/>
        <v>1</v>
      </c>
      <c r="G119" s="111">
        <f t="shared" si="8"/>
        <v>0</v>
      </c>
      <c r="H119" s="111">
        <v>32</v>
      </c>
    </row>
    <row r="120" spans="1:8" x14ac:dyDescent="0.4">
      <c r="A120" s="6" t="s">
        <v>0</v>
      </c>
      <c r="B120" s="8" t="s">
        <v>26</v>
      </c>
      <c r="C120" s="110">
        <v>1978</v>
      </c>
      <c r="D120" s="111">
        <f t="shared" si="7"/>
        <v>0</v>
      </c>
      <c r="E120" s="111">
        <f t="shared" si="8"/>
        <v>0</v>
      </c>
      <c r="F120" s="111">
        <f t="shared" si="8"/>
        <v>1</v>
      </c>
      <c r="G120" s="111">
        <f t="shared" si="8"/>
        <v>0</v>
      </c>
      <c r="H120" s="111">
        <v>32</v>
      </c>
    </row>
    <row r="121" spans="1:8" x14ac:dyDescent="0.4">
      <c r="A121" s="6" t="s">
        <v>1</v>
      </c>
      <c r="B121" s="8" t="s">
        <v>19</v>
      </c>
      <c r="C121" s="110">
        <v>2651</v>
      </c>
      <c r="D121" s="111">
        <f t="shared" si="7"/>
        <v>1</v>
      </c>
      <c r="E121" s="111">
        <f t="shared" si="8"/>
        <v>0</v>
      </c>
      <c r="F121" s="111">
        <f t="shared" si="8"/>
        <v>0</v>
      </c>
      <c r="G121" s="111">
        <f t="shared" si="8"/>
        <v>1</v>
      </c>
      <c r="H121" s="111">
        <v>32</v>
      </c>
    </row>
    <row r="122" spans="1:8" x14ac:dyDescent="0.4">
      <c r="A122" s="6" t="s">
        <v>1</v>
      </c>
      <c r="B122" s="8" t="s">
        <v>19</v>
      </c>
      <c r="C122" s="110">
        <v>2651</v>
      </c>
      <c r="D122" s="111">
        <f t="shared" si="7"/>
        <v>1</v>
      </c>
      <c r="E122" s="111">
        <f t="shared" si="8"/>
        <v>0</v>
      </c>
      <c r="F122" s="111">
        <f t="shared" si="8"/>
        <v>0</v>
      </c>
      <c r="G122" s="111">
        <f t="shared" si="8"/>
        <v>1</v>
      </c>
      <c r="H122" s="111">
        <v>32</v>
      </c>
    </row>
    <row r="123" spans="1:8" x14ac:dyDescent="0.4">
      <c r="A123" s="6" t="s">
        <v>1</v>
      </c>
      <c r="B123" s="8" t="s">
        <v>19</v>
      </c>
      <c r="C123" s="110">
        <v>2651</v>
      </c>
      <c r="D123" s="111">
        <f t="shared" si="7"/>
        <v>1</v>
      </c>
      <c r="E123" s="111">
        <f t="shared" si="8"/>
        <v>0</v>
      </c>
      <c r="F123" s="111">
        <f t="shared" si="8"/>
        <v>0</v>
      </c>
      <c r="G123" s="111">
        <f t="shared" si="8"/>
        <v>1</v>
      </c>
      <c r="H123" s="111">
        <v>32</v>
      </c>
    </row>
    <row r="124" spans="1:8" x14ac:dyDescent="0.4">
      <c r="A124" s="6" t="s">
        <v>1</v>
      </c>
      <c r="B124" s="8" t="s">
        <v>19</v>
      </c>
      <c r="C124" s="110">
        <v>2651</v>
      </c>
      <c r="D124" s="111">
        <f t="shared" si="7"/>
        <v>1</v>
      </c>
      <c r="E124" s="111">
        <f t="shared" si="8"/>
        <v>0</v>
      </c>
      <c r="F124" s="111">
        <f t="shared" si="8"/>
        <v>0</v>
      </c>
      <c r="G124" s="111">
        <f t="shared" si="8"/>
        <v>1</v>
      </c>
      <c r="H124" s="111">
        <v>32</v>
      </c>
    </row>
    <row r="125" spans="1:8" x14ac:dyDescent="0.4">
      <c r="A125" s="6" t="s">
        <v>1</v>
      </c>
      <c r="B125" s="8" t="s">
        <v>22</v>
      </c>
      <c r="C125" s="110">
        <v>2651</v>
      </c>
      <c r="D125" s="111">
        <f t="shared" si="7"/>
        <v>1</v>
      </c>
      <c r="E125" s="111">
        <f t="shared" si="8"/>
        <v>0</v>
      </c>
      <c r="F125" s="111">
        <f t="shared" si="8"/>
        <v>0</v>
      </c>
      <c r="G125" s="111">
        <f t="shared" si="8"/>
        <v>1</v>
      </c>
      <c r="H125" s="111">
        <v>32</v>
      </c>
    </row>
    <row r="126" spans="1:8" x14ac:dyDescent="0.4">
      <c r="A126" s="6" t="s">
        <v>1</v>
      </c>
      <c r="B126" s="8" t="s">
        <v>19</v>
      </c>
      <c r="C126" s="110">
        <v>2651</v>
      </c>
      <c r="D126" s="111">
        <f t="shared" si="7"/>
        <v>1</v>
      </c>
      <c r="E126" s="111">
        <f t="shared" si="8"/>
        <v>0</v>
      </c>
      <c r="F126" s="111">
        <f t="shared" si="8"/>
        <v>0</v>
      </c>
      <c r="G126" s="111">
        <f t="shared" si="8"/>
        <v>1</v>
      </c>
      <c r="H126" s="111">
        <v>32</v>
      </c>
    </row>
    <row r="127" spans="1:8" x14ac:dyDescent="0.4">
      <c r="A127" s="6" t="s">
        <v>1</v>
      </c>
      <c r="B127" s="8" t="s">
        <v>19</v>
      </c>
      <c r="C127" s="110">
        <v>2651</v>
      </c>
      <c r="D127" s="111">
        <f t="shared" si="7"/>
        <v>1</v>
      </c>
      <c r="E127" s="111">
        <f t="shared" si="8"/>
        <v>0</v>
      </c>
      <c r="F127" s="111">
        <f t="shared" si="8"/>
        <v>0</v>
      </c>
      <c r="G127" s="111">
        <f t="shared" si="8"/>
        <v>1</v>
      </c>
      <c r="H127" s="111">
        <v>32</v>
      </c>
    </row>
    <row r="128" spans="1:8" x14ac:dyDescent="0.4">
      <c r="A128" s="6" t="s">
        <v>1</v>
      </c>
      <c r="B128" s="8" t="s">
        <v>19</v>
      </c>
      <c r="C128" s="110">
        <v>2651</v>
      </c>
      <c r="D128" s="111">
        <f t="shared" si="7"/>
        <v>1</v>
      </c>
      <c r="E128" s="111">
        <f t="shared" si="8"/>
        <v>0</v>
      </c>
      <c r="F128" s="111">
        <f t="shared" si="8"/>
        <v>0</v>
      </c>
      <c r="G128" s="111">
        <f t="shared" si="8"/>
        <v>1</v>
      </c>
      <c r="H128" s="111">
        <v>32</v>
      </c>
    </row>
    <row r="129" spans="1:8" x14ac:dyDescent="0.4">
      <c r="A129" s="6" t="s">
        <v>0</v>
      </c>
      <c r="B129" s="8" t="s">
        <v>19</v>
      </c>
      <c r="C129" s="110">
        <v>2405</v>
      </c>
      <c r="D129" s="111">
        <f t="shared" si="7"/>
        <v>0</v>
      </c>
      <c r="E129" s="111">
        <f t="shared" si="8"/>
        <v>0</v>
      </c>
      <c r="F129" s="111">
        <f t="shared" si="8"/>
        <v>0</v>
      </c>
      <c r="G129" s="111">
        <f t="shared" si="8"/>
        <v>1</v>
      </c>
      <c r="H129" s="111">
        <v>32</v>
      </c>
    </row>
    <row r="130" spans="1:8" x14ac:dyDescent="0.4">
      <c r="A130" s="6" t="s">
        <v>1</v>
      </c>
      <c r="B130" s="8" t="s">
        <v>24</v>
      </c>
      <c r="C130" s="110">
        <v>1740</v>
      </c>
      <c r="D130" s="111">
        <f t="shared" ref="D130:D161" si="9">IF(A130=$D$1,1,0)</f>
        <v>1</v>
      </c>
      <c r="E130" s="111">
        <f t="shared" si="8"/>
        <v>1</v>
      </c>
      <c r="F130" s="111">
        <f t="shared" si="8"/>
        <v>0</v>
      </c>
      <c r="G130" s="111">
        <f t="shared" si="8"/>
        <v>0</v>
      </c>
      <c r="H130" s="111">
        <v>27</v>
      </c>
    </row>
    <row r="131" spans="1:8" x14ac:dyDescent="0.4">
      <c r="A131" s="6" t="s">
        <v>1</v>
      </c>
      <c r="B131" s="8" t="s">
        <v>24</v>
      </c>
      <c r="C131" s="110">
        <v>1740</v>
      </c>
      <c r="D131" s="111">
        <f t="shared" si="9"/>
        <v>1</v>
      </c>
      <c r="E131" s="111">
        <f t="shared" ref="E131:G162" si="10">IF($B131=E$1,1,0)</f>
        <v>1</v>
      </c>
      <c r="F131" s="111">
        <f t="shared" si="10"/>
        <v>0</v>
      </c>
      <c r="G131" s="111">
        <f t="shared" si="10"/>
        <v>0</v>
      </c>
      <c r="H131" s="111">
        <v>27</v>
      </c>
    </row>
    <row r="132" spans="1:8" x14ac:dyDescent="0.4">
      <c r="A132" s="6" t="s">
        <v>1</v>
      </c>
      <c r="B132" s="8" t="s">
        <v>24</v>
      </c>
      <c r="C132" s="110">
        <v>1740</v>
      </c>
      <c r="D132" s="111">
        <f t="shared" si="9"/>
        <v>1</v>
      </c>
      <c r="E132" s="111">
        <f t="shared" si="10"/>
        <v>1</v>
      </c>
      <c r="F132" s="111">
        <f t="shared" si="10"/>
        <v>0</v>
      </c>
      <c r="G132" s="111">
        <f t="shared" si="10"/>
        <v>0</v>
      </c>
      <c r="H132" s="111">
        <v>27</v>
      </c>
    </row>
    <row r="133" spans="1:8" x14ac:dyDescent="0.4">
      <c r="A133" s="6" t="s">
        <v>1</v>
      </c>
      <c r="B133" s="8" t="s">
        <v>24</v>
      </c>
      <c r="C133" s="110">
        <v>1740</v>
      </c>
      <c r="D133" s="111">
        <f t="shared" si="9"/>
        <v>1</v>
      </c>
      <c r="E133" s="111">
        <f t="shared" si="10"/>
        <v>1</v>
      </c>
      <c r="F133" s="111">
        <f t="shared" si="10"/>
        <v>0</v>
      </c>
      <c r="G133" s="111">
        <f t="shared" si="10"/>
        <v>0</v>
      </c>
      <c r="H133" s="111">
        <v>27</v>
      </c>
    </row>
    <row r="134" spans="1:8" x14ac:dyDescent="0.4">
      <c r="A134" s="6" t="s">
        <v>1</v>
      </c>
      <c r="B134" s="8" t="s">
        <v>24</v>
      </c>
      <c r="C134" s="110">
        <v>1740</v>
      </c>
      <c r="D134" s="111">
        <f t="shared" si="9"/>
        <v>1</v>
      </c>
      <c r="E134" s="111">
        <f t="shared" si="10"/>
        <v>1</v>
      </c>
      <c r="F134" s="111">
        <f t="shared" si="10"/>
        <v>0</v>
      </c>
      <c r="G134" s="111">
        <f t="shared" si="10"/>
        <v>0</v>
      </c>
      <c r="H134" s="111">
        <v>27</v>
      </c>
    </row>
    <row r="135" spans="1:8" x14ac:dyDescent="0.4">
      <c r="A135" s="6" t="s">
        <v>1</v>
      </c>
      <c r="B135" s="8" t="s">
        <v>24</v>
      </c>
      <c r="C135" s="110">
        <v>1740</v>
      </c>
      <c r="D135" s="111">
        <f t="shared" si="9"/>
        <v>1</v>
      </c>
      <c r="E135" s="111">
        <f t="shared" si="10"/>
        <v>1</v>
      </c>
      <c r="F135" s="111">
        <f t="shared" si="10"/>
        <v>0</v>
      </c>
      <c r="G135" s="111">
        <f t="shared" si="10"/>
        <v>0</v>
      </c>
      <c r="H135" s="111">
        <v>27</v>
      </c>
    </row>
    <row r="136" spans="1:8" x14ac:dyDescent="0.4">
      <c r="A136" s="6" t="s">
        <v>1</v>
      </c>
      <c r="B136" s="8" t="s">
        <v>24</v>
      </c>
      <c r="C136" s="110">
        <v>1740</v>
      </c>
      <c r="D136" s="111">
        <f t="shared" si="9"/>
        <v>1</v>
      </c>
      <c r="E136" s="111">
        <f t="shared" si="10"/>
        <v>1</v>
      </c>
      <c r="F136" s="111">
        <f t="shared" si="10"/>
        <v>0</v>
      </c>
      <c r="G136" s="111">
        <f t="shared" si="10"/>
        <v>0</v>
      </c>
      <c r="H136" s="111">
        <v>27</v>
      </c>
    </row>
    <row r="137" spans="1:8" x14ac:dyDescent="0.4">
      <c r="A137" s="6" t="s">
        <v>1</v>
      </c>
      <c r="B137" s="8" t="s">
        <v>24</v>
      </c>
      <c r="C137" s="110">
        <v>1740</v>
      </c>
      <c r="D137" s="111">
        <f t="shared" si="9"/>
        <v>1</v>
      </c>
      <c r="E137" s="111">
        <f t="shared" si="10"/>
        <v>1</v>
      </c>
      <c r="F137" s="111">
        <f t="shared" si="10"/>
        <v>0</v>
      </c>
      <c r="G137" s="111">
        <f t="shared" si="10"/>
        <v>0</v>
      </c>
      <c r="H137" s="111">
        <v>27</v>
      </c>
    </row>
    <row r="138" spans="1:8" x14ac:dyDescent="0.4">
      <c r="A138" s="6" t="s">
        <v>1</v>
      </c>
      <c r="B138" s="8" t="s">
        <v>24</v>
      </c>
      <c r="C138" s="110">
        <v>1740</v>
      </c>
      <c r="D138" s="111">
        <f t="shared" si="9"/>
        <v>1</v>
      </c>
      <c r="E138" s="111">
        <f t="shared" si="10"/>
        <v>1</v>
      </c>
      <c r="F138" s="111">
        <f t="shared" si="10"/>
        <v>0</v>
      </c>
      <c r="G138" s="111">
        <f t="shared" si="10"/>
        <v>0</v>
      </c>
      <c r="H138" s="111">
        <v>27</v>
      </c>
    </row>
    <row r="139" spans="1:8" x14ac:dyDescent="0.4">
      <c r="A139" s="6" t="s">
        <v>0</v>
      </c>
      <c r="B139" s="8" t="s">
        <v>24</v>
      </c>
      <c r="C139" s="110">
        <v>1469</v>
      </c>
      <c r="D139" s="111">
        <f t="shared" si="9"/>
        <v>0</v>
      </c>
      <c r="E139" s="111">
        <f t="shared" si="10"/>
        <v>1</v>
      </c>
      <c r="F139" s="111">
        <f t="shared" si="10"/>
        <v>0</v>
      </c>
      <c r="G139" s="111">
        <f t="shared" si="10"/>
        <v>0</v>
      </c>
      <c r="H139" s="111">
        <v>27</v>
      </c>
    </row>
    <row r="140" spans="1:8" x14ac:dyDescent="0.4">
      <c r="A140" s="6" t="s">
        <v>0</v>
      </c>
      <c r="B140" s="8" t="s">
        <v>24</v>
      </c>
      <c r="C140" s="110">
        <v>1469</v>
      </c>
      <c r="D140" s="111">
        <f t="shared" si="9"/>
        <v>0</v>
      </c>
      <c r="E140" s="111">
        <f t="shared" si="10"/>
        <v>1</v>
      </c>
      <c r="F140" s="111">
        <f t="shared" si="10"/>
        <v>0</v>
      </c>
      <c r="G140" s="111">
        <f t="shared" si="10"/>
        <v>0</v>
      </c>
      <c r="H140" s="111">
        <v>27</v>
      </c>
    </row>
    <row r="141" spans="1:8" x14ac:dyDescent="0.4">
      <c r="A141" s="6" t="s">
        <v>0</v>
      </c>
      <c r="B141" s="8" t="s">
        <v>24</v>
      </c>
      <c r="C141" s="110">
        <v>1469</v>
      </c>
      <c r="D141" s="111">
        <f t="shared" si="9"/>
        <v>0</v>
      </c>
      <c r="E141" s="111">
        <f t="shared" si="10"/>
        <v>1</v>
      </c>
      <c r="F141" s="111">
        <f t="shared" si="10"/>
        <v>0</v>
      </c>
      <c r="G141" s="111">
        <f t="shared" si="10"/>
        <v>0</v>
      </c>
      <c r="H141" s="111">
        <v>27</v>
      </c>
    </row>
    <row r="142" spans="1:8" x14ac:dyDescent="0.4">
      <c r="A142" s="6" t="s">
        <v>0</v>
      </c>
      <c r="B142" s="8" t="s">
        <v>24</v>
      </c>
      <c r="C142" s="110">
        <v>1469</v>
      </c>
      <c r="D142" s="111">
        <f t="shared" si="9"/>
        <v>0</v>
      </c>
      <c r="E142" s="111">
        <f t="shared" si="10"/>
        <v>1</v>
      </c>
      <c r="F142" s="111">
        <f t="shared" si="10"/>
        <v>0</v>
      </c>
      <c r="G142" s="111">
        <f t="shared" si="10"/>
        <v>0</v>
      </c>
      <c r="H142" s="111">
        <v>27</v>
      </c>
    </row>
    <row r="143" spans="1:8" x14ac:dyDescent="0.4">
      <c r="A143" s="6" t="s">
        <v>1</v>
      </c>
      <c r="B143" s="8" t="s">
        <v>26</v>
      </c>
      <c r="C143" s="110">
        <v>1752</v>
      </c>
      <c r="D143" s="111">
        <f t="shared" si="9"/>
        <v>1</v>
      </c>
      <c r="E143" s="111">
        <f t="shared" si="10"/>
        <v>0</v>
      </c>
      <c r="F143" s="111">
        <f t="shared" si="10"/>
        <v>1</v>
      </c>
      <c r="G143" s="111">
        <f t="shared" si="10"/>
        <v>0</v>
      </c>
      <c r="H143" s="111">
        <v>27</v>
      </c>
    </row>
    <row r="144" spans="1:8" x14ac:dyDescent="0.4">
      <c r="A144" s="6" t="s">
        <v>1</v>
      </c>
      <c r="B144" s="8" t="s">
        <v>26</v>
      </c>
      <c r="C144" s="110">
        <v>1752</v>
      </c>
      <c r="D144" s="111">
        <f t="shared" si="9"/>
        <v>1</v>
      </c>
      <c r="E144" s="111">
        <f t="shared" si="10"/>
        <v>0</v>
      </c>
      <c r="F144" s="111">
        <f t="shared" si="10"/>
        <v>1</v>
      </c>
      <c r="G144" s="111">
        <f t="shared" si="10"/>
        <v>0</v>
      </c>
      <c r="H144" s="111">
        <v>27</v>
      </c>
    </row>
    <row r="145" spans="1:8" x14ac:dyDescent="0.4">
      <c r="A145" s="6" t="s">
        <v>1</v>
      </c>
      <c r="B145" s="8" t="s">
        <v>26</v>
      </c>
      <c r="C145" s="110">
        <v>1752</v>
      </c>
      <c r="D145" s="111">
        <f t="shared" si="9"/>
        <v>1</v>
      </c>
      <c r="E145" s="111">
        <f t="shared" si="10"/>
        <v>0</v>
      </c>
      <c r="F145" s="111">
        <f t="shared" si="10"/>
        <v>1</v>
      </c>
      <c r="G145" s="111">
        <f t="shared" si="10"/>
        <v>0</v>
      </c>
      <c r="H145" s="111">
        <v>27</v>
      </c>
    </row>
    <row r="146" spans="1:8" x14ac:dyDescent="0.4">
      <c r="A146" s="6" t="s">
        <v>0</v>
      </c>
      <c r="B146" s="8" t="s">
        <v>26</v>
      </c>
      <c r="C146" s="110">
        <v>1700</v>
      </c>
      <c r="D146" s="111">
        <f t="shared" si="9"/>
        <v>0</v>
      </c>
      <c r="E146" s="111">
        <f t="shared" si="10"/>
        <v>0</v>
      </c>
      <c r="F146" s="111">
        <f t="shared" si="10"/>
        <v>1</v>
      </c>
      <c r="G146" s="111">
        <f t="shared" si="10"/>
        <v>0</v>
      </c>
      <c r="H146" s="111">
        <v>27</v>
      </c>
    </row>
    <row r="147" spans="1:8" x14ac:dyDescent="0.4">
      <c r="A147" s="6" t="s">
        <v>0</v>
      </c>
      <c r="B147" s="8" t="s">
        <v>26</v>
      </c>
      <c r="C147" s="110">
        <v>1700</v>
      </c>
      <c r="D147" s="111">
        <f t="shared" si="9"/>
        <v>0</v>
      </c>
      <c r="E147" s="111">
        <f t="shared" si="10"/>
        <v>0</v>
      </c>
      <c r="F147" s="111">
        <f t="shared" si="10"/>
        <v>1</v>
      </c>
      <c r="G147" s="111">
        <f t="shared" si="10"/>
        <v>0</v>
      </c>
      <c r="H147" s="111">
        <v>27</v>
      </c>
    </row>
    <row r="148" spans="1:8" x14ac:dyDescent="0.4">
      <c r="A148" s="6" t="s">
        <v>0</v>
      </c>
      <c r="B148" s="8" t="s">
        <v>26</v>
      </c>
      <c r="C148" s="110">
        <v>1700</v>
      </c>
      <c r="D148" s="111">
        <f t="shared" si="9"/>
        <v>0</v>
      </c>
      <c r="E148" s="111">
        <f t="shared" si="10"/>
        <v>0</v>
      </c>
      <c r="F148" s="111">
        <f t="shared" si="10"/>
        <v>1</v>
      </c>
      <c r="G148" s="111">
        <f t="shared" si="10"/>
        <v>0</v>
      </c>
      <c r="H148" s="111">
        <v>27</v>
      </c>
    </row>
    <row r="149" spans="1:8" x14ac:dyDescent="0.4">
      <c r="A149" s="6" t="s">
        <v>0</v>
      </c>
      <c r="B149" s="8" t="s">
        <v>26</v>
      </c>
      <c r="C149" s="110">
        <v>1700</v>
      </c>
      <c r="D149" s="111">
        <f t="shared" si="9"/>
        <v>0</v>
      </c>
      <c r="E149" s="111">
        <f t="shared" si="10"/>
        <v>0</v>
      </c>
      <c r="F149" s="111">
        <f t="shared" si="10"/>
        <v>1</v>
      </c>
      <c r="G149" s="111">
        <f t="shared" si="10"/>
        <v>0</v>
      </c>
      <c r="H149" s="111">
        <v>27</v>
      </c>
    </row>
    <row r="150" spans="1:8" x14ac:dyDescent="0.4">
      <c r="A150" s="6" t="s">
        <v>0</v>
      </c>
      <c r="B150" s="8" t="s">
        <v>26</v>
      </c>
      <c r="C150" s="110">
        <v>1700</v>
      </c>
      <c r="D150" s="111">
        <f t="shared" si="9"/>
        <v>0</v>
      </c>
      <c r="E150" s="111">
        <f t="shared" si="10"/>
        <v>0</v>
      </c>
      <c r="F150" s="111">
        <f t="shared" si="10"/>
        <v>1</v>
      </c>
      <c r="G150" s="111">
        <f t="shared" si="10"/>
        <v>0</v>
      </c>
      <c r="H150" s="111">
        <v>27</v>
      </c>
    </row>
    <row r="151" spans="1:8" x14ac:dyDescent="0.4">
      <c r="A151" s="6" t="s">
        <v>1</v>
      </c>
      <c r="B151" s="8" t="s">
        <v>19</v>
      </c>
      <c r="C151" s="110">
        <v>1985</v>
      </c>
      <c r="D151" s="111">
        <f t="shared" si="9"/>
        <v>1</v>
      </c>
      <c r="E151" s="111">
        <f t="shared" si="10"/>
        <v>0</v>
      </c>
      <c r="F151" s="111">
        <f t="shared" si="10"/>
        <v>0</v>
      </c>
      <c r="G151" s="111">
        <f t="shared" si="10"/>
        <v>1</v>
      </c>
      <c r="H151" s="111">
        <v>27</v>
      </c>
    </row>
    <row r="152" spans="1:8" x14ac:dyDescent="0.4">
      <c r="A152" s="6" t="s">
        <v>1</v>
      </c>
      <c r="B152" s="8" t="s">
        <v>19</v>
      </c>
      <c r="C152" s="110">
        <v>1985</v>
      </c>
      <c r="D152" s="111">
        <f t="shared" si="9"/>
        <v>1</v>
      </c>
      <c r="E152" s="111">
        <f t="shared" si="10"/>
        <v>0</v>
      </c>
      <c r="F152" s="111">
        <f t="shared" si="10"/>
        <v>0</v>
      </c>
      <c r="G152" s="111">
        <f t="shared" si="10"/>
        <v>1</v>
      </c>
      <c r="H152" s="111">
        <v>27</v>
      </c>
    </row>
    <row r="153" spans="1:8" x14ac:dyDescent="0.4">
      <c r="A153" s="6" t="s">
        <v>1</v>
      </c>
      <c r="B153" s="8" t="s">
        <v>19</v>
      </c>
      <c r="C153" s="110">
        <v>1985</v>
      </c>
      <c r="D153" s="111">
        <f t="shared" si="9"/>
        <v>1</v>
      </c>
      <c r="E153" s="111">
        <f t="shared" si="10"/>
        <v>0</v>
      </c>
      <c r="F153" s="111">
        <f t="shared" si="10"/>
        <v>0</v>
      </c>
      <c r="G153" s="111">
        <f t="shared" si="10"/>
        <v>1</v>
      </c>
      <c r="H153" s="111">
        <v>27</v>
      </c>
    </row>
    <row r="154" spans="1:8" x14ac:dyDescent="0.4">
      <c r="A154" s="6" t="s">
        <v>1</v>
      </c>
      <c r="B154" s="8" t="s">
        <v>19</v>
      </c>
      <c r="C154" s="110">
        <v>1985</v>
      </c>
      <c r="D154" s="111">
        <f t="shared" si="9"/>
        <v>1</v>
      </c>
      <c r="E154" s="111">
        <f t="shared" si="10"/>
        <v>0</v>
      </c>
      <c r="F154" s="111">
        <f t="shared" si="10"/>
        <v>0</v>
      </c>
      <c r="G154" s="111">
        <f t="shared" si="10"/>
        <v>1</v>
      </c>
      <c r="H154" s="111">
        <v>27</v>
      </c>
    </row>
    <row r="155" spans="1:8" x14ac:dyDescent="0.4">
      <c r="A155" s="6" t="s">
        <v>1</v>
      </c>
      <c r="B155" s="8" t="s">
        <v>19</v>
      </c>
      <c r="C155" s="110">
        <v>1985</v>
      </c>
      <c r="D155" s="111">
        <f t="shared" si="9"/>
        <v>1</v>
      </c>
      <c r="E155" s="111">
        <f t="shared" si="10"/>
        <v>0</v>
      </c>
      <c r="F155" s="111">
        <f t="shared" si="10"/>
        <v>0</v>
      </c>
      <c r="G155" s="111">
        <f t="shared" si="10"/>
        <v>1</v>
      </c>
      <c r="H155" s="111">
        <v>27</v>
      </c>
    </row>
    <row r="156" spans="1:8" x14ac:dyDescent="0.4">
      <c r="A156" s="6" t="s">
        <v>1</v>
      </c>
      <c r="B156" s="8" t="s">
        <v>19</v>
      </c>
      <c r="C156" s="110">
        <v>1985</v>
      </c>
      <c r="D156" s="111">
        <f t="shared" si="9"/>
        <v>1</v>
      </c>
      <c r="E156" s="111">
        <f t="shared" si="10"/>
        <v>0</v>
      </c>
      <c r="F156" s="111">
        <f t="shared" si="10"/>
        <v>0</v>
      </c>
      <c r="G156" s="111">
        <f t="shared" si="10"/>
        <v>1</v>
      </c>
      <c r="H156" s="111">
        <v>27</v>
      </c>
    </row>
    <row r="157" spans="1:8" x14ac:dyDescent="0.4">
      <c r="A157" s="6" t="s">
        <v>1</v>
      </c>
      <c r="B157" s="8" t="s">
        <v>19</v>
      </c>
      <c r="C157" s="110">
        <v>1985</v>
      </c>
      <c r="D157" s="111">
        <f t="shared" si="9"/>
        <v>1</v>
      </c>
      <c r="E157" s="111">
        <f t="shared" si="10"/>
        <v>0</v>
      </c>
      <c r="F157" s="111">
        <f t="shared" si="10"/>
        <v>0</v>
      </c>
      <c r="G157" s="111">
        <f t="shared" si="10"/>
        <v>1</v>
      </c>
      <c r="H157" s="111">
        <v>27</v>
      </c>
    </row>
    <row r="158" spans="1:8" x14ac:dyDescent="0.4">
      <c r="A158" s="6" t="s">
        <v>1</v>
      </c>
      <c r="B158" s="8" t="s">
        <v>19</v>
      </c>
      <c r="C158" s="110">
        <v>1985</v>
      </c>
      <c r="D158" s="111">
        <f t="shared" si="9"/>
        <v>1</v>
      </c>
      <c r="E158" s="111">
        <f t="shared" si="10"/>
        <v>0</v>
      </c>
      <c r="F158" s="111">
        <f t="shared" si="10"/>
        <v>0</v>
      </c>
      <c r="G158" s="111">
        <f t="shared" si="10"/>
        <v>1</v>
      </c>
      <c r="H158" s="111">
        <v>27</v>
      </c>
    </row>
    <row r="159" spans="1:8" x14ac:dyDescent="0.4">
      <c r="A159" s="6" t="s">
        <v>0</v>
      </c>
      <c r="B159" s="8" t="s">
        <v>22</v>
      </c>
      <c r="C159" s="110">
        <v>1827</v>
      </c>
      <c r="D159" s="111">
        <f t="shared" si="9"/>
        <v>0</v>
      </c>
      <c r="E159" s="111">
        <f t="shared" si="10"/>
        <v>0</v>
      </c>
      <c r="F159" s="111">
        <f t="shared" si="10"/>
        <v>0</v>
      </c>
      <c r="G159" s="111">
        <f t="shared" si="10"/>
        <v>1</v>
      </c>
      <c r="H159" s="111">
        <v>27</v>
      </c>
    </row>
    <row r="160" spans="1:8" x14ac:dyDescent="0.4">
      <c r="A160" s="6" t="s">
        <v>0</v>
      </c>
      <c r="B160" s="8" t="s">
        <v>19</v>
      </c>
      <c r="C160" s="110">
        <v>1827</v>
      </c>
      <c r="D160" s="111">
        <f t="shared" si="9"/>
        <v>0</v>
      </c>
      <c r="E160" s="111">
        <f t="shared" si="10"/>
        <v>0</v>
      </c>
      <c r="F160" s="111">
        <f t="shared" si="10"/>
        <v>0</v>
      </c>
      <c r="G160" s="111">
        <f t="shared" si="10"/>
        <v>1</v>
      </c>
      <c r="H160" s="111">
        <v>27</v>
      </c>
    </row>
    <row r="161" spans="1:8" x14ac:dyDescent="0.4">
      <c r="A161" s="6" t="s">
        <v>1</v>
      </c>
      <c r="B161" s="8" t="s">
        <v>24</v>
      </c>
      <c r="C161" s="110">
        <v>1414</v>
      </c>
      <c r="D161" s="111">
        <f t="shared" si="9"/>
        <v>1</v>
      </c>
      <c r="E161" s="111">
        <f t="shared" si="10"/>
        <v>1</v>
      </c>
      <c r="F161" s="111">
        <f t="shared" si="10"/>
        <v>0</v>
      </c>
      <c r="G161" s="111">
        <f t="shared" si="10"/>
        <v>0</v>
      </c>
      <c r="H161" s="111">
        <v>22</v>
      </c>
    </row>
    <row r="162" spans="1:8" x14ac:dyDescent="0.4">
      <c r="A162" s="6" t="s">
        <v>1</v>
      </c>
      <c r="B162" s="8" t="s">
        <v>24</v>
      </c>
      <c r="C162" s="110">
        <v>1414</v>
      </c>
      <c r="D162" s="111">
        <f t="shared" ref="D162:D179" si="11">IF(A162=$D$1,1,0)</f>
        <v>1</v>
      </c>
      <c r="E162" s="111">
        <f t="shared" si="10"/>
        <v>1</v>
      </c>
      <c r="F162" s="111">
        <f t="shared" si="10"/>
        <v>0</v>
      </c>
      <c r="G162" s="111">
        <f t="shared" si="10"/>
        <v>0</v>
      </c>
      <c r="H162" s="111">
        <v>22</v>
      </c>
    </row>
    <row r="163" spans="1:8" x14ac:dyDescent="0.4">
      <c r="A163" s="6" t="s">
        <v>1</v>
      </c>
      <c r="B163" s="8" t="s">
        <v>24</v>
      </c>
      <c r="C163" s="110">
        <v>1414</v>
      </c>
      <c r="D163" s="111">
        <f t="shared" si="11"/>
        <v>1</v>
      </c>
      <c r="E163" s="111">
        <f t="shared" ref="E163:G179" si="12">IF($B163=E$1,1,0)</f>
        <v>1</v>
      </c>
      <c r="F163" s="111">
        <f t="shared" si="12"/>
        <v>0</v>
      </c>
      <c r="G163" s="111">
        <f t="shared" si="12"/>
        <v>0</v>
      </c>
      <c r="H163" s="111">
        <v>22</v>
      </c>
    </row>
    <row r="164" spans="1:8" x14ac:dyDescent="0.4">
      <c r="A164" s="6" t="s">
        <v>1</v>
      </c>
      <c r="B164" s="8" t="s">
        <v>24</v>
      </c>
      <c r="C164" s="110">
        <v>1414</v>
      </c>
      <c r="D164" s="111">
        <f t="shared" si="11"/>
        <v>1</v>
      </c>
      <c r="E164" s="111">
        <f t="shared" si="12"/>
        <v>1</v>
      </c>
      <c r="F164" s="111">
        <f t="shared" si="12"/>
        <v>0</v>
      </c>
      <c r="G164" s="111">
        <f t="shared" si="12"/>
        <v>0</v>
      </c>
      <c r="H164" s="111">
        <v>22</v>
      </c>
    </row>
    <row r="165" spans="1:8" x14ac:dyDescent="0.4">
      <c r="A165" s="6" t="s">
        <v>1</v>
      </c>
      <c r="B165" s="8" t="s">
        <v>24</v>
      </c>
      <c r="C165" s="110">
        <v>1414</v>
      </c>
      <c r="D165" s="111">
        <f t="shared" si="11"/>
        <v>1</v>
      </c>
      <c r="E165" s="111">
        <f t="shared" si="12"/>
        <v>1</v>
      </c>
      <c r="F165" s="111">
        <f t="shared" si="12"/>
        <v>0</v>
      </c>
      <c r="G165" s="111">
        <f t="shared" si="12"/>
        <v>0</v>
      </c>
      <c r="H165" s="111">
        <v>22</v>
      </c>
    </row>
    <row r="166" spans="1:8" x14ac:dyDescent="0.4">
      <c r="A166" s="6" t="s">
        <v>0</v>
      </c>
      <c r="B166" s="8" t="s">
        <v>24</v>
      </c>
      <c r="C166" s="110">
        <v>1253</v>
      </c>
      <c r="D166" s="111">
        <f t="shared" si="11"/>
        <v>0</v>
      </c>
      <c r="E166" s="111">
        <f t="shared" si="12"/>
        <v>1</v>
      </c>
      <c r="F166" s="111">
        <f t="shared" si="12"/>
        <v>0</v>
      </c>
      <c r="G166" s="111">
        <f t="shared" si="12"/>
        <v>0</v>
      </c>
      <c r="H166" s="111">
        <v>22</v>
      </c>
    </row>
    <row r="167" spans="1:8" x14ac:dyDescent="0.4">
      <c r="A167" s="6" t="s">
        <v>0</v>
      </c>
      <c r="B167" s="8" t="s">
        <v>24</v>
      </c>
      <c r="C167" s="110">
        <v>1253</v>
      </c>
      <c r="D167" s="111">
        <f t="shared" si="11"/>
        <v>0</v>
      </c>
      <c r="E167" s="111">
        <f t="shared" si="12"/>
        <v>1</v>
      </c>
      <c r="F167" s="111">
        <f t="shared" si="12"/>
        <v>0</v>
      </c>
      <c r="G167" s="111">
        <f t="shared" si="12"/>
        <v>0</v>
      </c>
      <c r="H167" s="111">
        <v>22</v>
      </c>
    </row>
    <row r="168" spans="1:8" x14ac:dyDescent="0.4">
      <c r="A168" s="6" t="s">
        <v>0</v>
      </c>
      <c r="B168" s="8" t="s">
        <v>24</v>
      </c>
      <c r="C168" s="110">
        <v>1253</v>
      </c>
      <c r="D168" s="111">
        <f t="shared" si="11"/>
        <v>0</v>
      </c>
      <c r="E168" s="111">
        <f t="shared" si="12"/>
        <v>1</v>
      </c>
      <c r="F168" s="111">
        <f t="shared" si="12"/>
        <v>0</v>
      </c>
      <c r="G168" s="111">
        <f t="shared" si="12"/>
        <v>0</v>
      </c>
      <c r="H168" s="111">
        <v>22</v>
      </c>
    </row>
    <row r="169" spans="1:8" x14ac:dyDescent="0.4">
      <c r="A169" s="6" t="s">
        <v>1</v>
      </c>
      <c r="B169" s="8" t="s">
        <v>26</v>
      </c>
      <c r="C169" s="110">
        <v>1388</v>
      </c>
      <c r="D169" s="111">
        <f t="shared" si="11"/>
        <v>1</v>
      </c>
      <c r="E169" s="111">
        <f t="shared" si="12"/>
        <v>0</v>
      </c>
      <c r="F169" s="111">
        <f t="shared" si="12"/>
        <v>1</v>
      </c>
      <c r="G169" s="111">
        <f t="shared" si="12"/>
        <v>0</v>
      </c>
      <c r="H169" s="111">
        <v>22</v>
      </c>
    </row>
    <row r="170" spans="1:8" x14ac:dyDescent="0.4">
      <c r="A170" s="6" t="s">
        <v>1</v>
      </c>
      <c r="B170" s="8" t="s">
        <v>26</v>
      </c>
      <c r="C170" s="110">
        <v>1388</v>
      </c>
      <c r="D170" s="111">
        <f t="shared" si="11"/>
        <v>1</v>
      </c>
      <c r="E170" s="111">
        <f t="shared" si="12"/>
        <v>0</v>
      </c>
      <c r="F170" s="111">
        <f t="shared" si="12"/>
        <v>1</v>
      </c>
      <c r="G170" s="111">
        <f t="shared" si="12"/>
        <v>0</v>
      </c>
      <c r="H170" s="111">
        <v>22</v>
      </c>
    </row>
    <row r="171" spans="1:8" x14ac:dyDescent="0.4">
      <c r="A171" s="6" t="s">
        <v>0</v>
      </c>
      <c r="B171" s="8" t="s">
        <v>26</v>
      </c>
      <c r="C171" s="110">
        <v>1392</v>
      </c>
      <c r="D171" s="111">
        <f t="shared" si="11"/>
        <v>0</v>
      </c>
      <c r="E171" s="111">
        <f t="shared" si="12"/>
        <v>0</v>
      </c>
      <c r="F171" s="111">
        <f t="shared" si="12"/>
        <v>1</v>
      </c>
      <c r="G171" s="111">
        <f t="shared" si="12"/>
        <v>0</v>
      </c>
      <c r="H171" s="111">
        <v>22</v>
      </c>
    </row>
    <row r="172" spans="1:8" x14ac:dyDescent="0.4">
      <c r="A172" s="6" t="s">
        <v>0</v>
      </c>
      <c r="B172" s="8" t="s">
        <v>26</v>
      </c>
      <c r="C172" s="110">
        <v>1392</v>
      </c>
      <c r="D172" s="111">
        <f t="shared" si="11"/>
        <v>0</v>
      </c>
      <c r="E172" s="111">
        <f t="shared" si="12"/>
        <v>0</v>
      </c>
      <c r="F172" s="111">
        <f t="shared" si="12"/>
        <v>1</v>
      </c>
      <c r="G172" s="111">
        <f t="shared" si="12"/>
        <v>0</v>
      </c>
      <c r="H172" s="111">
        <v>22</v>
      </c>
    </row>
    <row r="173" spans="1:8" x14ac:dyDescent="0.4">
      <c r="A173" s="6" t="s">
        <v>0</v>
      </c>
      <c r="B173" s="8" t="s">
        <v>26</v>
      </c>
      <c r="C173" s="110">
        <v>1392</v>
      </c>
      <c r="D173" s="111">
        <f t="shared" si="11"/>
        <v>0</v>
      </c>
      <c r="E173" s="111">
        <f t="shared" si="12"/>
        <v>0</v>
      </c>
      <c r="F173" s="111">
        <f t="shared" si="12"/>
        <v>1</v>
      </c>
      <c r="G173" s="111">
        <f t="shared" si="12"/>
        <v>0</v>
      </c>
      <c r="H173" s="111">
        <v>22</v>
      </c>
    </row>
    <row r="174" spans="1:8" x14ac:dyDescent="0.4">
      <c r="A174" s="6" t="s">
        <v>0</v>
      </c>
      <c r="B174" s="8" t="s">
        <v>26</v>
      </c>
      <c r="C174" s="110">
        <v>1392</v>
      </c>
      <c r="D174" s="111">
        <f t="shared" si="11"/>
        <v>0</v>
      </c>
      <c r="E174" s="111">
        <f t="shared" si="12"/>
        <v>0</v>
      </c>
      <c r="F174" s="111">
        <f t="shared" si="12"/>
        <v>1</v>
      </c>
      <c r="G174" s="111">
        <f t="shared" si="12"/>
        <v>0</v>
      </c>
      <c r="H174" s="111">
        <v>22</v>
      </c>
    </row>
    <row r="175" spans="1:8" x14ac:dyDescent="0.4">
      <c r="A175" s="6" t="s">
        <v>0</v>
      </c>
      <c r="B175" s="8" t="s">
        <v>19</v>
      </c>
      <c r="C175" s="110">
        <v>1431</v>
      </c>
      <c r="D175" s="111">
        <f t="shared" si="11"/>
        <v>0</v>
      </c>
      <c r="E175" s="111">
        <f t="shared" si="12"/>
        <v>0</v>
      </c>
      <c r="F175" s="111">
        <f t="shared" si="12"/>
        <v>0</v>
      </c>
      <c r="G175" s="111">
        <f t="shared" si="12"/>
        <v>1</v>
      </c>
      <c r="H175" s="111">
        <v>22</v>
      </c>
    </row>
    <row r="176" spans="1:8" x14ac:dyDescent="0.4">
      <c r="A176" s="6" t="s">
        <v>1</v>
      </c>
      <c r="B176" s="8" t="s">
        <v>19</v>
      </c>
      <c r="C176" s="110">
        <v>1466</v>
      </c>
      <c r="D176" s="111">
        <f t="shared" si="11"/>
        <v>1</v>
      </c>
      <c r="E176" s="111">
        <f t="shared" si="12"/>
        <v>0</v>
      </c>
      <c r="F176" s="111">
        <f t="shared" si="12"/>
        <v>0</v>
      </c>
      <c r="G176" s="111">
        <f t="shared" si="12"/>
        <v>1</v>
      </c>
      <c r="H176" s="111">
        <v>22</v>
      </c>
    </row>
    <row r="177" spans="1:8" x14ac:dyDescent="0.4">
      <c r="A177" s="6" t="s">
        <v>1</v>
      </c>
      <c r="B177" s="8" t="s">
        <v>19</v>
      </c>
      <c r="C177" s="110">
        <v>1466</v>
      </c>
      <c r="D177" s="111">
        <f t="shared" si="11"/>
        <v>1</v>
      </c>
      <c r="E177" s="111">
        <f t="shared" si="12"/>
        <v>0</v>
      </c>
      <c r="F177" s="111">
        <f t="shared" si="12"/>
        <v>0</v>
      </c>
      <c r="G177" s="111">
        <f t="shared" si="12"/>
        <v>1</v>
      </c>
      <c r="H177" s="111">
        <v>22</v>
      </c>
    </row>
    <row r="178" spans="1:8" x14ac:dyDescent="0.4">
      <c r="A178" s="6" t="s">
        <v>1</v>
      </c>
      <c r="B178" s="8" t="s">
        <v>24</v>
      </c>
      <c r="C178" s="110">
        <v>1088</v>
      </c>
      <c r="D178" s="111">
        <f t="shared" si="11"/>
        <v>1</v>
      </c>
      <c r="E178" s="111">
        <f t="shared" si="12"/>
        <v>1</v>
      </c>
      <c r="F178" s="111">
        <f t="shared" si="12"/>
        <v>0</v>
      </c>
      <c r="G178" s="111">
        <f t="shared" si="12"/>
        <v>0</v>
      </c>
      <c r="H178" s="111">
        <v>18</v>
      </c>
    </row>
    <row r="179" spans="1:8" x14ac:dyDescent="0.4">
      <c r="A179" s="6" t="s">
        <v>0</v>
      </c>
      <c r="B179" s="8" t="s">
        <v>24</v>
      </c>
      <c r="C179" s="110">
        <v>986</v>
      </c>
      <c r="D179" s="111">
        <f t="shared" si="11"/>
        <v>0</v>
      </c>
      <c r="E179" s="111">
        <f t="shared" si="12"/>
        <v>1</v>
      </c>
      <c r="F179" s="111">
        <f t="shared" si="12"/>
        <v>0</v>
      </c>
      <c r="G179" s="111">
        <f t="shared" si="12"/>
        <v>0</v>
      </c>
      <c r="H179" s="111">
        <v>18</v>
      </c>
    </row>
    <row r="2501" spans="3:8" ht="19.5" thickBot="1" x14ac:dyDescent="0.45">
      <c r="C2501" s="112"/>
      <c r="D2501" s="113"/>
      <c r="E2501" s="113"/>
      <c r="F2501" s="113"/>
      <c r="G2501" s="113"/>
      <c r="H2501" s="113"/>
    </row>
  </sheetData>
  <phoneticPr fontId="2"/>
  <conditionalFormatting sqref="O16:O21">
    <cfRule type="expression" dxfId="2" priority="2">
      <formula>O16&lt;0.01</formula>
    </cfRule>
    <cfRule type="expression" dxfId="1" priority="3">
      <formula>O16&lt;0.05</formula>
    </cfRule>
  </conditionalFormatting>
  <conditionalFormatting sqref="Q17:Q21">
    <cfRule type="expression" dxfId="0" priority="1">
      <formula>Q17&gt;10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総合課題（給与額）</vt:lpstr>
      <vt:lpstr>1.1 平均の差の検定(Aさんの追試)</vt:lpstr>
      <vt:lpstr>1.2.1 分散分析</vt:lpstr>
      <vt:lpstr>1.2.2 クロス集計</vt:lpstr>
      <vt:lpstr>1.3 Aさんの分析に対する考察</vt:lpstr>
      <vt:lpstr>2.1 相関行列</vt:lpstr>
      <vt:lpstr>2.2 Bさんの行った重回帰分析</vt:lpstr>
      <vt:lpstr>2.3 重回帰分析</vt:lpstr>
      <vt:lpstr>'1.2.1 分散分析'!WelchのF</vt:lpstr>
      <vt:lpstr>'1.2.1 分散分析'!Welchの自由度</vt:lpstr>
      <vt:lpstr>'1.2.1 分散分析'!因子自由度</vt:lpstr>
      <vt:lpstr>'1.2.1 分散分析'!因子数</vt:lpstr>
      <vt:lpstr>'1.2.1 分散分析'!全平均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althusser</dc:creator>
  <cp:lastModifiedBy>HATANO Shinsuke</cp:lastModifiedBy>
  <dcterms:created xsi:type="dcterms:W3CDTF">2015-01-07T07:17:50Z</dcterms:created>
  <dcterms:modified xsi:type="dcterms:W3CDTF">2016-01-22T01:06:48Z</dcterms:modified>
</cp:coreProperties>
</file>